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phlindert/Desktop/Firewood prices US 1700-2010/"/>
    </mc:Choice>
  </mc:AlternateContent>
  <xr:revisionPtr revIDLastSave="0" documentId="13_ncr:1_{BCF034C9-388A-4947-87E2-71337DA2B410}" xr6:coauthVersionLast="47" xr6:coauthVersionMax="47" xr10:uidLastSave="{00000000-0000-0000-0000-000000000000}"/>
  <bookViews>
    <workbookView xWindow="0" yWindow="500" windowWidth="24500" windowHeight="20300" activeTab="2" xr2:uid="{00000000-000D-0000-FFFF-FFFF00000000}"/>
  </bookViews>
  <sheets>
    <sheet name="Mass town courts I, 1670-1699" sheetId="4" r:id="rId1"/>
    <sheet name="Mass town courts II, 1645-1702" sheetId="2" r:id="rId2"/>
    <sheet name="Salem Mass 1680-169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7" i="5"/>
  <c r="I10" i="4"/>
  <c r="I29" i="4"/>
  <c r="I30" i="4"/>
  <c r="I33" i="4"/>
  <c r="I32" i="4"/>
  <c r="I13" i="4"/>
  <c r="I23" i="4"/>
  <c r="I24" i="4"/>
  <c r="I28" i="4"/>
  <c r="I22" i="4"/>
  <c r="I17" i="4"/>
  <c r="I7" i="4"/>
  <c r="I25" i="4"/>
  <c r="I14" i="4"/>
  <c r="I26" i="4"/>
  <c r="I27" i="4"/>
  <c r="I31" i="4"/>
  <c r="I16" i="4"/>
  <c r="I20" i="4"/>
  <c r="I21" i="4"/>
  <c r="I19" i="4"/>
  <c r="I12" i="4"/>
  <c r="I15" i="4"/>
  <c r="I18" i="4"/>
  <c r="I8" i="4"/>
  <c r="I9" i="4"/>
  <c r="I11" i="4"/>
  <c r="I13" i="2" l="1"/>
  <c r="I64" i="2"/>
  <c r="I63" i="2"/>
  <c r="I25" i="2"/>
  <c r="G27" i="2"/>
  <c r="I27" i="2" s="1"/>
  <c r="G24" i="2"/>
  <c r="I24" i="2" s="1"/>
  <c r="J24" i="2" s="1"/>
  <c r="I9" i="2"/>
  <c r="J9" i="2" s="1"/>
  <c r="I21" i="2"/>
  <c r="J21" i="2" s="1"/>
  <c r="I59" i="2"/>
  <c r="J59" i="2" s="1"/>
  <c r="I12" i="2"/>
  <c r="J12" i="2" s="1"/>
  <c r="I60" i="2"/>
  <c r="J60" i="2" s="1"/>
  <c r="I62" i="2"/>
  <c r="J62" i="2" s="1"/>
  <c r="I61" i="2"/>
  <c r="J61" i="2" s="1"/>
  <c r="I46" i="2"/>
  <c r="J46" i="2" s="1"/>
  <c r="I57" i="2"/>
  <c r="J57" i="2" s="1"/>
  <c r="H20" i="2"/>
  <c r="G20" i="2"/>
  <c r="I58" i="2"/>
  <c r="J58" i="2" s="1"/>
  <c r="G45" i="2"/>
  <c r="F45" i="2"/>
  <c r="I45" i="2" s="1"/>
  <c r="J45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D30" i="2"/>
  <c r="I29" i="2"/>
  <c r="J29" i="2" s="1"/>
  <c r="H56" i="2"/>
  <c r="G56" i="2"/>
  <c r="I56" i="2" s="1"/>
  <c r="J56" i="2" s="1"/>
  <c r="H55" i="2"/>
  <c r="G55" i="2"/>
  <c r="I54" i="2"/>
  <c r="J54" i="2" s="1"/>
  <c r="I53" i="2"/>
  <c r="J53" i="2" s="1"/>
  <c r="I52" i="2"/>
  <c r="J52" i="2" s="1"/>
  <c r="I50" i="2"/>
  <c r="J50" i="2" s="1"/>
  <c r="G44" i="2"/>
  <c r="I44" i="2" s="1"/>
  <c r="J44" i="2" s="1"/>
  <c r="I43" i="2"/>
  <c r="J43" i="2" s="1"/>
  <c r="I49" i="2"/>
  <c r="J49" i="2" s="1"/>
  <c r="I48" i="2"/>
  <c r="J48" i="2" s="1"/>
  <c r="I51" i="2"/>
  <c r="J51" i="2" s="1"/>
  <c r="I26" i="2"/>
  <c r="J26" i="2" s="1"/>
  <c r="I23" i="2"/>
  <c r="J23" i="2" s="1"/>
  <c r="I22" i="2"/>
  <c r="J22" i="2" s="1"/>
  <c r="I8" i="2"/>
  <c r="J8" i="2" s="1"/>
  <c r="I7" i="2"/>
  <c r="J7" i="2" s="1"/>
  <c r="I11" i="2"/>
  <c r="J11" i="2" s="1"/>
  <c r="I10" i="2"/>
  <c r="J1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20" i="2" l="1"/>
  <c r="J20" i="2" s="1"/>
  <c r="I55" i="2"/>
  <c r="J55" i="2" s="1"/>
</calcChain>
</file>

<file path=xl/sharedStrings.xml><?xml version="1.0" encoding="utf-8"?>
<sst xmlns="http://schemas.openxmlformats.org/spreadsheetml/2006/main" count="242" uniqueCount="103">
  <si>
    <t>Citation: http://salem.lib.virginia.edu/Essex/index.html</t>
  </si>
  <si>
    <t>Location</t>
  </si>
  <si>
    <t>Year</t>
  </si>
  <si>
    <t>Shilling</t>
  </si>
  <si>
    <t>d.</t>
  </si>
  <si>
    <t>p. 412</t>
  </si>
  <si>
    <t>When using these data on firewood prices, please cite Nicholas Z. Muller, "Firewood in the American Economy: 1700 to 2010", NBER Working Paper No. w33974 (June 2025), and its replication kit at http://www.nber.org/data-appendix/w33974.</t>
  </si>
  <si>
    <t>Quantity</t>
  </si>
  <si>
    <t>Prices</t>
  </si>
  <si>
    <t>Cost</t>
  </si>
  <si>
    <t>Per Unit Values</t>
  </si>
  <si>
    <t>Cord</t>
  </si>
  <si>
    <t>foot</t>
  </si>
  <si>
    <t>s/cord</t>
  </si>
  <si>
    <t>Records and Files of the Quarterly Courts of Essex County Volume I (Ed. G.F. Dow)</t>
  </si>
  <si>
    <t>p. 291 - 292</t>
  </si>
  <si>
    <t>Ipswich</t>
  </si>
  <si>
    <t>p.294</t>
  </si>
  <si>
    <t>p 295</t>
  </si>
  <si>
    <t>Records and Files of the Quarterly Courts of Essex County Volume II (Ed. G.F. Dow)</t>
  </si>
  <si>
    <t>p. 17</t>
  </si>
  <si>
    <t>p.165</t>
  </si>
  <si>
    <t>p.218</t>
  </si>
  <si>
    <t>Records and Files of the Quarterly Courts of Essex County Volume III (Ed. G.F. Dow)</t>
  </si>
  <si>
    <t>p. 285</t>
  </si>
  <si>
    <t>Records and Files of the Quarterly Courts of Essex County Volume IV (Ed. G.F. Dow)</t>
  </si>
  <si>
    <t>p.167</t>
  </si>
  <si>
    <t>?</t>
  </si>
  <si>
    <t>p.225</t>
  </si>
  <si>
    <t>Records and Files of the Quarterly Courts of Essex County Volume V (Ed. G.F. Dow)</t>
  </si>
  <si>
    <t>p.267</t>
  </si>
  <si>
    <t>Records of the Suffolk County Court, 1671-1680, Colonial Society of Massachusetts, 1933</t>
  </si>
  <si>
    <t>p.932</t>
  </si>
  <si>
    <t>Records and Files of the Quarterly Courts of Essex County Volume VI (Ed. G.F. Dow)</t>
  </si>
  <si>
    <t>p. 75</t>
  </si>
  <si>
    <t>p.313</t>
  </si>
  <si>
    <t>p. 356</t>
  </si>
  <si>
    <t>p.</t>
  </si>
  <si>
    <t>Records and Files of the Quarterly Courts of Essex County Volume VII (Ed. G.F. Dow)</t>
  </si>
  <si>
    <t>p.134</t>
  </si>
  <si>
    <t>p. 140</t>
  </si>
  <si>
    <t>p. 256</t>
  </si>
  <si>
    <t>p. 257</t>
  </si>
  <si>
    <t>p.345</t>
  </si>
  <si>
    <t>p. 418</t>
  </si>
  <si>
    <t>Records and Files of the Quarterly Courts of Essex County Volume VIII (Ed. G.F. Dow)</t>
  </si>
  <si>
    <t>p. 202</t>
  </si>
  <si>
    <t>p.258-259</t>
  </si>
  <si>
    <t>p. 358</t>
  </si>
  <si>
    <t>p.423</t>
  </si>
  <si>
    <t>A volume relating to the early history of Boston, containing the Aspinwall notarial records from 1644 to 1651.</t>
  </si>
  <si>
    <t>p. 310</t>
  </si>
  <si>
    <t>The Probate Records of Essex County, Mass, Volume III 1675 - 1681</t>
  </si>
  <si>
    <t>p. 393</t>
  </si>
  <si>
    <t>The Probate Records of Essex County, Mass, Volume III 1635 - 1664</t>
  </si>
  <si>
    <t>p. 281</t>
  </si>
  <si>
    <t>The Probate Records of Essex County, Mass, Volume III 1635 - 1665</t>
  </si>
  <si>
    <t>p. 56</t>
  </si>
  <si>
    <t>p. 303</t>
  </si>
  <si>
    <t xml:space="preserve">Three Historical Addresses at Groton, S.A. Green 2015, Leopold Classic Library, MA </t>
  </si>
  <si>
    <t>p. 78</t>
  </si>
  <si>
    <t>Groton</t>
  </si>
  <si>
    <t>Old Families of Salisbury and Amesbury D. Hoyt and History of Haverhill, Massachusetts, G. Chase</t>
  </si>
  <si>
    <t>Building the Bay Colony</t>
  </si>
  <si>
    <t>p. 68</t>
  </si>
  <si>
    <t>Lynn</t>
  </si>
  <si>
    <t>£</t>
  </si>
  <si>
    <t>decimalized</t>
  </si>
  <si>
    <t>£/cord</t>
  </si>
  <si>
    <t>(From Muller's file 2019t.)</t>
  </si>
  <si>
    <t>Source</t>
  </si>
  <si>
    <t>Month</t>
  </si>
  <si>
    <t>sh.</t>
  </si>
  <si>
    <t>familysearch.org</t>
  </si>
  <si>
    <t>Plymouth, MA Probate Court</t>
  </si>
  <si>
    <t>Boston, MA Suffolk Probate Court</t>
  </si>
  <si>
    <t xml:space="preserve">Middlesex, MA Court </t>
  </si>
  <si>
    <t>Eastham, MA Barnstable Court</t>
  </si>
  <si>
    <t>Watertown, MA Ton Records</t>
  </si>
  <si>
    <t>Suffolk, MA Court</t>
  </si>
  <si>
    <t>Notes</t>
  </si>
  <si>
    <t>p.36</t>
  </si>
  <si>
    <t>p.37</t>
  </si>
  <si>
    <t>p.64</t>
  </si>
  <si>
    <t>p.71</t>
  </si>
  <si>
    <t>p.73</t>
  </si>
  <si>
    <t>p.74</t>
  </si>
  <si>
    <t>p.75</t>
  </si>
  <si>
    <t>p.76</t>
  </si>
  <si>
    <t>p.77</t>
  </si>
  <si>
    <t>p.78</t>
  </si>
  <si>
    <t>p.79</t>
  </si>
  <si>
    <t>p.85</t>
  </si>
  <si>
    <t>p.96</t>
  </si>
  <si>
    <t>p.100</t>
  </si>
  <si>
    <t>p.144</t>
  </si>
  <si>
    <t>p.188</t>
  </si>
  <si>
    <t>p.191</t>
  </si>
  <si>
    <t>p.238</t>
  </si>
  <si>
    <t>p.248</t>
  </si>
  <si>
    <t>p.253</t>
  </si>
  <si>
    <t>p.262</t>
  </si>
  <si>
    <t>Source: https://babel.hathitrust.org/cgi/pt?id=msu.31293008149456&amp;seq=5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</si>
</sst>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rgb="FF4F4F4F"/>
      <name val="Helvetica"/>
      <family val="2"/>
    </font>
    <font>
      <sz val="12"/>
      <color rgb="FF4F4F4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/>
    <xf numFmtId="164" fontId="0" fillId="0" borderId="1" xfId="0" applyNumberFormat="1" applyBorder="1"/>
    <xf numFmtId="164" fontId="0" fillId="0" borderId="0" xfId="0" applyNumberFormat="1"/>
    <xf numFmtId="1" fontId="0" fillId="0" borderId="1" xfId="0" applyNumberForma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/>
    <xf numFmtId="0" fontId="1" fillId="0" borderId="1" xfId="0" applyFont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81F84-BA2C-1D41-AFED-54C6C0DEAA66}">
  <dimension ref="A1:Q43"/>
  <sheetViews>
    <sheetView workbookViewId="0">
      <selection activeCell="I45" sqref="I45"/>
    </sheetView>
  </sheetViews>
  <sheetFormatPr baseColWidth="10" defaultRowHeight="15" x14ac:dyDescent="0.2"/>
  <sheetData>
    <row r="1" spans="1:17" ht="21" x14ac:dyDescent="0.2">
      <c r="A1" s="5" t="s">
        <v>6</v>
      </c>
    </row>
    <row r="2" spans="1:17" ht="16" x14ac:dyDescent="0.2">
      <c r="A2" s="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6" x14ac:dyDescent="0.2">
      <c r="A3" s="7" t="s">
        <v>69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6" x14ac:dyDescent="0.2">
      <c r="A4" s="16"/>
      <c r="B4" s="16"/>
      <c r="C4" s="16"/>
      <c r="D4" s="16"/>
      <c r="E4" s="16"/>
      <c r="F4" s="16"/>
      <c r="G4" s="16"/>
      <c r="H4" s="17" t="s">
        <v>10</v>
      </c>
      <c r="I4" s="16"/>
      <c r="J4" s="15"/>
      <c r="K4" s="15"/>
      <c r="L4" s="15"/>
      <c r="M4" s="15"/>
      <c r="N4" s="15"/>
      <c r="O4" s="15"/>
      <c r="P4" s="15"/>
      <c r="Q4" s="15"/>
    </row>
    <row r="5" spans="1:17" ht="16" x14ac:dyDescent="0.2">
      <c r="A5" s="18"/>
      <c r="B5" s="18"/>
      <c r="C5" s="19" t="s">
        <v>7</v>
      </c>
      <c r="D5" s="18"/>
      <c r="E5" s="19" t="s">
        <v>9</v>
      </c>
      <c r="F5" s="18"/>
      <c r="G5" s="18"/>
      <c r="H5" s="15" t="s">
        <v>67</v>
      </c>
      <c r="I5" s="18"/>
      <c r="J5" s="20"/>
      <c r="K5" s="20"/>
      <c r="L5" s="15"/>
      <c r="M5" s="15"/>
      <c r="N5" s="15"/>
      <c r="O5" s="15"/>
      <c r="P5" s="15"/>
      <c r="Q5" s="15"/>
    </row>
    <row r="6" spans="1:17" ht="16" x14ac:dyDescent="0.2">
      <c r="A6" s="21" t="s">
        <v>2</v>
      </c>
      <c r="B6" s="21" t="s">
        <v>71</v>
      </c>
      <c r="C6" s="22" t="s">
        <v>11</v>
      </c>
      <c r="D6" s="21" t="s">
        <v>12</v>
      </c>
      <c r="E6" s="22" t="s">
        <v>66</v>
      </c>
      <c r="F6" s="21" t="s">
        <v>72</v>
      </c>
      <c r="G6" s="21" t="s">
        <v>4</v>
      </c>
      <c r="H6" s="22" t="s">
        <v>68</v>
      </c>
      <c r="I6" s="21" t="s">
        <v>13</v>
      </c>
      <c r="J6" s="23" t="s">
        <v>70</v>
      </c>
      <c r="K6" s="23" t="s">
        <v>1</v>
      </c>
      <c r="L6" s="15"/>
      <c r="M6" s="15"/>
      <c r="N6" s="15"/>
      <c r="O6" s="15"/>
      <c r="P6" s="15"/>
      <c r="Q6" s="15"/>
    </row>
    <row r="7" spans="1:17" ht="16" x14ac:dyDescent="0.2">
      <c r="A7" s="15">
        <v>1670</v>
      </c>
      <c r="B7" s="15">
        <v>10</v>
      </c>
      <c r="C7" s="24">
        <v>1</v>
      </c>
      <c r="D7" s="15"/>
      <c r="E7" s="24">
        <v>0</v>
      </c>
      <c r="F7" s="15">
        <v>8</v>
      </c>
      <c r="G7" s="15">
        <v>0</v>
      </c>
      <c r="H7" s="24">
        <v>0.4</v>
      </c>
      <c r="I7" s="15">
        <f>H7*20</f>
        <v>8</v>
      </c>
      <c r="J7" s="15"/>
      <c r="K7" s="15" t="s">
        <v>79</v>
      </c>
      <c r="L7" s="15"/>
      <c r="M7" s="15"/>
      <c r="N7" s="15"/>
      <c r="O7" s="15"/>
      <c r="P7" s="15"/>
      <c r="Q7" s="15"/>
    </row>
    <row r="8" spans="1:17" ht="16" x14ac:dyDescent="0.2">
      <c r="A8" s="15">
        <v>1683</v>
      </c>
      <c r="B8" s="15">
        <v>11</v>
      </c>
      <c r="C8" s="24">
        <v>5.5</v>
      </c>
      <c r="D8" s="15"/>
      <c r="E8" s="24">
        <v>1</v>
      </c>
      <c r="F8" s="15">
        <v>7</v>
      </c>
      <c r="G8" s="15">
        <v>6</v>
      </c>
      <c r="H8" s="24">
        <v>0.25</v>
      </c>
      <c r="I8" s="15">
        <f>H8*20</f>
        <v>5</v>
      </c>
      <c r="J8" s="15"/>
      <c r="K8" s="15"/>
      <c r="L8" s="15"/>
      <c r="M8" s="15"/>
      <c r="N8" s="15"/>
      <c r="O8" s="15"/>
      <c r="P8" s="15"/>
      <c r="Q8" s="15"/>
    </row>
    <row r="9" spans="1:17" ht="16" x14ac:dyDescent="0.2">
      <c r="A9" s="15">
        <v>1686</v>
      </c>
      <c r="B9" s="15">
        <v>5</v>
      </c>
      <c r="C9" s="24">
        <v>1</v>
      </c>
      <c r="D9" s="15"/>
      <c r="E9" s="24">
        <v>0</v>
      </c>
      <c r="F9" s="15">
        <v>6</v>
      </c>
      <c r="G9" s="15">
        <v>8</v>
      </c>
      <c r="H9" s="24">
        <v>0.33333333333333331</v>
      </c>
      <c r="I9" s="15">
        <f>H9*20</f>
        <v>6.6666666666666661</v>
      </c>
      <c r="J9" s="15"/>
      <c r="K9" s="15"/>
      <c r="L9" s="15"/>
      <c r="M9" s="15"/>
      <c r="N9" s="15"/>
      <c r="O9" s="15"/>
      <c r="P9" s="15"/>
      <c r="Q9" s="15"/>
    </row>
    <row r="10" spans="1:17" ht="16" x14ac:dyDescent="0.2">
      <c r="A10" s="15">
        <v>1690</v>
      </c>
      <c r="B10" s="15">
        <v>1</v>
      </c>
      <c r="C10" s="24">
        <v>3</v>
      </c>
      <c r="D10" s="15"/>
      <c r="E10" s="24">
        <v>0</v>
      </c>
      <c r="F10" s="15">
        <v>9</v>
      </c>
      <c r="G10" s="15">
        <v>0</v>
      </c>
      <c r="H10" s="24">
        <v>0.15</v>
      </c>
      <c r="I10" s="15">
        <f>H10*20</f>
        <v>3</v>
      </c>
      <c r="J10" s="15"/>
      <c r="K10" s="15" t="s">
        <v>74</v>
      </c>
      <c r="L10" s="15"/>
      <c r="M10" s="15"/>
      <c r="N10" s="15"/>
      <c r="O10" s="15"/>
      <c r="P10" s="15"/>
      <c r="Q10" s="15"/>
    </row>
    <row r="11" spans="1:17" ht="16" x14ac:dyDescent="0.2">
      <c r="A11" s="15">
        <v>1690</v>
      </c>
      <c r="B11" s="15">
        <v>2</v>
      </c>
      <c r="C11" s="24">
        <v>1</v>
      </c>
      <c r="D11" s="15"/>
      <c r="E11" s="24">
        <v>0</v>
      </c>
      <c r="F11" s="15">
        <v>8</v>
      </c>
      <c r="G11" s="15">
        <v>6</v>
      </c>
      <c r="H11" s="24">
        <v>0.42500000000000004</v>
      </c>
      <c r="I11" s="15">
        <f>H11*20</f>
        <v>8.5</v>
      </c>
      <c r="J11" s="15" t="s">
        <v>73</v>
      </c>
      <c r="K11" s="15" t="s">
        <v>74</v>
      </c>
      <c r="L11" s="15"/>
      <c r="M11" s="15"/>
      <c r="N11" s="15"/>
      <c r="O11" s="15"/>
      <c r="P11" s="15"/>
      <c r="Q11" s="15"/>
    </row>
    <row r="12" spans="1:17" ht="16" x14ac:dyDescent="0.2">
      <c r="A12" s="15">
        <v>1690</v>
      </c>
      <c r="B12" s="15">
        <v>11</v>
      </c>
      <c r="C12" s="24">
        <v>1</v>
      </c>
      <c r="D12" s="15"/>
      <c r="E12" s="24">
        <v>0</v>
      </c>
      <c r="F12" s="15">
        <v>7</v>
      </c>
      <c r="G12" s="15">
        <v>0</v>
      </c>
      <c r="H12" s="24">
        <v>0.35</v>
      </c>
      <c r="I12" s="15">
        <f>H12*20</f>
        <v>7</v>
      </c>
      <c r="J12" s="15"/>
      <c r="K12" s="15"/>
      <c r="L12" s="15"/>
      <c r="M12" s="15"/>
      <c r="N12" s="15"/>
      <c r="O12" s="15"/>
      <c r="P12" s="15"/>
      <c r="Q12" s="15"/>
    </row>
    <row r="13" spans="1:17" ht="16" x14ac:dyDescent="0.2">
      <c r="A13" s="15">
        <v>1691</v>
      </c>
      <c r="B13" s="15">
        <v>3</v>
      </c>
      <c r="C13" s="24">
        <v>1</v>
      </c>
      <c r="D13" s="15"/>
      <c r="E13" s="24">
        <v>0</v>
      </c>
      <c r="F13" s="15">
        <v>10</v>
      </c>
      <c r="G13" s="15">
        <v>0</v>
      </c>
      <c r="H13" s="24">
        <v>0.5</v>
      </c>
      <c r="I13" s="15">
        <f>H13*20</f>
        <v>10</v>
      </c>
      <c r="J13" s="15"/>
      <c r="K13" s="15" t="s">
        <v>77</v>
      </c>
      <c r="L13" s="15"/>
      <c r="M13" s="15"/>
      <c r="N13" s="15"/>
      <c r="O13" s="15"/>
      <c r="P13" s="15"/>
      <c r="Q13" s="15"/>
    </row>
    <row r="14" spans="1:17" ht="16" x14ac:dyDescent="0.2">
      <c r="A14" s="15">
        <v>1692</v>
      </c>
      <c r="B14" s="15">
        <v>10</v>
      </c>
      <c r="C14" s="24">
        <v>20</v>
      </c>
      <c r="D14" s="15"/>
      <c r="E14" s="24">
        <v>3</v>
      </c>
      <c r="F14" s="15">
        <v>0</v>
      </c>
      <c r="G14" s="15">
        <v>0</v>
      </c>
      <c r="H14" s="24">
        <v>0.15</v>
      </c>
      <c r="I14" s="15">
        <f>H14*20</f>
        <v>3</v>
      </c>
      <c r="J14" s="15"/>
      <c r="K14" s="15" t="s">
        <v>76</v>
      </c>
      <c r="L14" s="15"/>
      <c r="M14" s="15"/>
      <c r="N14" s="15"/>
      <c r="O14" s="15"/>
      <c r="P14" s="15"/>
      <c r="Q14" s="15"/>
    </row>
    <row r="15" spans="1:17" ht="16" x14ac:dyDescent="0.2">
      <c r="A15" s="15">
        <v>1692</v>
      </c>
      <c r="B15" s="15"/>
      <c r="C15" s="24">
        <v>20</v>
      </c>
      <c r="D15" s="15"/>
      <c r="E15" s="24">
        <v>8</v>
      </c>
      <c r="F15" s="15">
        <v>0</v>
      </c>
      <c r="G15" s="15">
        <v>0</v>
      </c>
      <c r="H15" s="24">
        <v>0.4</v>
      </c>
      <c r="I15" s="15">
        <f>H15*20</f>
        <v>8</v>
      </c>
      <c r="J15" s="15"/>
      <c r="K15" s="15"/>
      <c r="L15" s="15"/>
      <c r="M15" s="15"/>
      <c r="N15" s="15"/>
      <c r="O15" s="15"/>
      <c r="P15" s="15"/>
      <c r="Q15" s="15"/>
    </row>
    <row r="16" spans="1:17" ht="16" x14ac:dyDescent="0.2">
      <c r="A16" s="15">
        <v>1693</v>
      </c>
      <c r="B16" s="15">
        <v>10</v>
      </c>
      <c r="C16" s="24">
        <v>1</v>
      </c>
      <c r="D16" s="15"/>
      <c r="E16" s="24">
        <v>0</v>
      </c>
      <c r="F16" s="15">
        <v>8</v>
      </c>
      <c r="G16" s="15">
        <v>0</v>
      </c>
      <c r="H16" s="24">
        <v>0.4</v>
      </c>
      <c r="I16" s="15">
        <f>H16*20</f>
        <v>8</v>
      </c>
      <c r="J16" s="15"/>
      <c r="K16" s="15" t="s">
        <v>78</v>
      </c>
      <c r="L16" s="15"/>
      <c r="M16" s="15"/>
      <c r="N16" s="15"/>
      <c r="O16" s="15"/>
      <c r="P16" s="15"/>
      <c r="Q16" s="15"/>
    </row>
    <row r="17" spans="1:17" ht="16" x14ac:dyDescent="0.2">
      <c r="A17" s="15">
        <v>1694</v>
      </c>
      <c r="B17" s="15">
        <v>5</v>
      </c>
      <c r="C17" s="24">
        <v>18</v>
      </c>
      <c r="D17" s="15"/>
      <c r="E17" s="24">
        <v>3</v>
      </c>
      <c r="F17" s="15">
        <v>3</v>
      </c>
      <c r="G17" s="15">
        <v>0</v>
      </c>
      <c r="H17" s="24">
        <v>0.17499999999999999</v>
      </c>
      <c r="I17" s="15">
        <f>H17*20</f>
        <v>3.5</v>
      </c>
      <c r="J17" s="15"/>
      <c r="K17" s="15" t="s">
        <v>76</v>
      </c>
      <c r="L17" s="15"/>
      <c r="M17" s="15"/>
      <c r="N17" s="15"/>
      <c r="O17" s="15"/>
      <c r="P17" s="15"/>
      <c r="Q17" s="15"/>
    </row>
    <row r="18" spans="1:17" ht="16" x14ac:dyDescent="0.2">
      <c r="A18" s="15">
        <v>1694</v>
      </c>
      <c r="B18" s="15">
        <v>5</v>
      </c>
      <c r="C18" s="24">
        <v>4</v>
      </c>
      <c r="D18" s="15">
        <v>2</v>
      </c>
      <c r="E18" s="24">
        <v>2</v>
      </c>
      <c r="F18" s="15">
        <v>2</v>
      </c>
      <c r="G18" s="15">
        <v>6</v>
      </c>
      <c r="H18" s="24">
        <v>0.5</v>
      </c>
      <c r="I18" s="15">
        <f>H18*20</f>
        <v>10</v>
      </c>
      <c r="J18" s="15"/>
      <c r="K18" s="15"/>
      <c r="L18" s="15"/>
      <c r="M18" s="15"/>
      <c r="N18" s="15"/>
      <c r="O18" s="15"/>
      <c r="P18" s="15"/>
      <c r="Q18" s="15"/>
    </row>
    <row r="19" spans="1:17" ht="16" x14ac:dyDescent="0.2">
      <c r="A19" s="15">
        <v>1694</v>
      </c>
      <c r="B19" s="15">
        <v>9</v>
      </c>
      <c r="C19" s="24">
        <v>4</v>
      </c>
      <c r="D19" s="15"/>
      <c r="E19" s="24">
        <v>1</v>
      </c>
      <c r="F19" s="15">
        <v>4</v>
      </c>
      <c r="G19" s="15">
        <v>0</v>
      </c>
      <c r="H19" s="24">
        <v>0.3</v>
      </c>
      <c r="I19" s="15">
        <f>H19*20</f>
        <v>6</v>
      </c>
      <c r="J19" s="15"/>
      <c r="K19" s="15"/>
      <c r="L19" s="15"/>
      <c r="M19" s="15"/>
      <c r="N19" s="15"/>
      <c r="O19" s="15"/>
      <c r="P19" s="15"/>
      <c r="Q19" s="15"/>
    </row>
    <row r="20" spans="1:17" ht="16" x14ac:dyDescent="0.2">
      <c r="A20" s="15">
        <v>1694</v>
      </c>
      <c r="B20" s="15">
        <v>11</v>
      </c>
      <c r="C20" s="24">
        <v>1</v>
      </c>
      <c r="D20" s="15"/>
      <c r="E20" s="24">
        <v>0</v>
      </c>
      <c r="F20" s="15">
        <v>9</v>
      </c>
      <c r="G20" s="15">
        <v>0</v>
      </c>
      <c r="H20" s="24">
        <v>0.45</v>
      </c>
      <c r="I20" s="15">
        <f>H20*20</f>
        <v>9</v>
      </c>
      <c r="J20" s="15"/>
      <c r="K20" s="15" t="s">
        <v>78</v>
      </c>
      <c r="L20" s="15"/>
      <c r="M20" s="15"/>
      <c r="N20" s="15"/>
      <c r="O20" s="15"/>
      <c r="P20" s="15"/>
      <c r="Q20" s="15"/>
    </row>
    <row r="21" spans="1:17" ht="16" x14ac:dyDescent="0.2">
      <c r="A21" s="15">
        <v>1694</v>
      </c>
      <c r="B21" s="15">
        <v>11</v>
      </c>
      <c r="C21" s="24">
        <v>1</v>
      </c>
      <c r="D21" s="15"/>
      <c r="E21" s="24">
        <v>0</v>
      </c>
      <c r="F21" s="15">
        <v>10</v>
      </c>
      <c r="G21" s="15">
        <v>0</v>
      </c>
      <c r="H21" s="24">
        <v>0.5</v>
      </c>
      <c r="I21" s="15">
        <f>H21*20</f>
        <v>10</v>
      </c>
      <c r="J21" s="15"/>
      <c r="K21" s="15" t="s">
        <v>78</v>
      </c>
      <c r="L21" s="15"/>
      <c r="M21" s="15"/>
      <c r="N21" s="15"/>
      <c r="O21" s="15"/>
      <c r="P21" s="15"/>
      <c r="Q21" s="15"/>
    </row>
    <row r="22" spans="1:17" ht="16" x14ac:dyDescent="0.2">
      <c r="A22" s="15">
        <v>1695</v>
      </c>
      <c r="B22" s="15">
        <v>10</v>
      </c>
      <c r="C22" s="24">
        <v>1</v>
      </c>
      <c r="D22" s="15"/>
      <c r="E22" s="24">
        <v>0</v>
      </c>
      <c r="F22" s="15">
        <v>6</v>
      </c>
      <c r="G22" s="15">
        <v>0</v>
      </c>
      <c r="H22" s="24">
        <v>0.3</v>
      </c>
      <c r="I22" s="15">
        <f>H22*20</f>
        <v>6</v>
      </c>
      <c r="J22" s="15"/>
      <c r="K22" s="15" t="s">
        <v>76</v>
      </c>
      <c r="L22" s="15"/>
      <c r="M22" s="15"/>
      <c r="N22" s="15"/>
      <c r="O22" s="15"/>
      <c r="P22" s="15"/>
      <c r="Q22" s="15"/>
    </row>
    <row r="23" spans="1:17" ht="16" x14ac:dyDescent="0.2">
      <c r="A23" s="15">
        <v>1696</v>
      </c>
      <c r="B23" s="15">
        <v>2</v>
      </c>
      <c r="C23" s="24">
        <v>1</v>
      </c>
      <c r="D23" s="15"/>
      <c r="E23" s="24">
        <v>0</v>
      </c>
      <c r="F23" s="15">
        <v>7</v>
      </c>
      <c r="G23" s="15">
        <v>0</v>
      </c>
      <c r="H23" s="24">
        <v>0.35</v>
      </c>
      <c r="I23" s="15">
        <f>H23*20</f>
        <v>7</v>
      </c>
      <c r="J23" s="15"/>
      <c r="K23" s="15" t="s">
        <v>78</v>
      </c>
      <c r="L23" s="15"/>
      <c r="M23" s="15"/>
      <c r="N23" s="15"/>
      <c r="O23" s="15"/>
      <c r="P23" s="15"/>
      <c r="Q23" s="15"/>
    </row>
    <row r="24" spans="1:17" ht="16" x14ac:dyDescent="0.2">
      <c r="A24" s="15">
        <v>1696</v>
      </c>
      <c r="B24" s="15">
        <v>2</v>
      </c>
      <c r="C24" s="24">
        <v>1</v>
      </c>
      <c r="D24" s="15"/>
      <c r="E24" s="24">
        <v>0</v>
      </c>
      <c r="F24" s="15">
        <v>8</v>
      </c>
      <c r="G24" s="15">
        <v>0</v>
      </c>
      <c r="H24" s="24">
        <v>0.4</v>
      </c>
      <c r="I24" s="15">
        <f>H24*20</f>
        <v>8</v>
      </c>
      <c r="J24" s="15"/>
      <c r="K24" s="15" t="s">
        <v>78</v>
      </c>
      <c r="L24" s="15"/>
      <c r="M24" s="15"/>
      <c r="N24" s="15"/>
      <c r="O24" s="15"/>
      <c r="P24" s="15"/>
      <c r="Q24" s="15"/>
    </row>
    <row r="25" spans="1:17" ht="16" x14ac:dyDescent="0.2">
      <c r="A25" s="15">
        <v>1696</v>
      </c>
      <c r="B25" s="15">
        <v>6</v>
      </c>
      <c r="C25" s="24">
        <v>14.5</v>
      </c>
      <c r="D25" s="15"/>
      <c r="E25" s="24">
        <v>7</v>
      </c>
      <c r="F25" s="15">
        <v>5</v>
      </c>
      <c r="G25" s="15">
        <v>0</v>
      </c>
      <c r="H25" s="24">
        <v>0.5</v>
      </c>
      <c r="I25" s="15">
        <f>H25*20</f>
        <v>10</v>
      </c>
      <c r="J25" s="15"/>
      <c r="K25" s="15" t="s">
        <v>79</v>
      </c>
      <c r="L25" s="15"/>
      <c r="M25" s="15"/>
      <c r="N25" s="15"/>
      <c r="O25" s="15"/>
      <c r="P25" s="15"/>
      <c r="Q25" s="15"/>
    </row>
    <row r="26" spans="1:17" ht="16" x14ac:dyDescent="0.2">
      <c r="A26" s="15">
        <v>1697</v>
      </c>
      <c r="B26" s="15">
        <v>1</v>
      </c>
      <c r="C26" s="24">
        <v>1</v>
      </c>
      <c r="D26" s="15"/>
      <c r="E26" s="24">
        <v>0</v>
      </c>
      <c r="F26" s="15">
        <v>7</v>
      </c>
      <c r="G26" s="15">
        <v>0</v>
      </c>
      <c r="H26" s="24">
        <v>0.35</v>
      </c>
      <c r="I26" s="15">
        <f>H26*20</f>
        <v>7</v>
      </c>
      <c r="J26" s="15"/>
      <c r="K26" s="15" t="s">
        <v>78</v>
      </c>
      <c r="L26" s="15"/>
      <c r="M26" s="15"/>
      <c r="N26" s="15"/>
      <c r="O26" s="15"/>
      <c r="P26" s="15"/>
      <c r="Q26" s="15"/>
    </row>
    <row r="27" spans="1:17" ht="16" x14ac:dyDescent="0.2">
      <c r="A27" s="15">
        <v>1697</v>
      </c>
      <c r="B27" s="15">
        <v>1</v>
      </c>
      <c r="C27" s="24">
        <v>1</v>
      </c>
      <c r="D27" s="15"/>
      <c r="E27" s="24">
        <v>0</v>
      </c>
      <c r="F27" s="15">
        <v>8</v>
      </c>
      <c r="G27" s="15">
        <v>0</v>
      </c>
      <c r="H27" s="24">
        <v>0.4</v>
      </c>
      <c r="I27" s="15">
        <f>H27*20</f>
        <v>8</v>
      </c>
      <c r="J27" s="15"/>
      <c r="K27" s="15" t="s">
        <v>78</v>
      </c>
      <c r="L27" s="15"/>
      <c r="M27" s="15"/>
      <c r="N27" s="15"/>
      <c r="O27" s="15"/>
      <c r="P27" s="15"/>
      <c r="Q27" s="15"/>
    </row>
    <row r="28" spans="1:17" ht="16" x14ac:dyDescent="0.2">
      <c r="A28" s="15">
        <v>1697</v>
      </c>
      <c r="B28" s="15">
        <v>5</v>
      </c>
      <c r="C28" s="24">
        <v>8</v>
      </c>
      <c r="D28" s="15"/>
      <c r="E28" s="24">
        <v>4</v>
      </c>
      <c r="F28" s="15">
        <v>0</v>
      </c>
      <c r="G28" s="15">
        <v>0</v>
      </c>
      <c r="H28" s="24">
        <v>0.5</v>
      </c>
      <c r="I28" s="15">
        <f>H28*20</f>
        <v>10</v>
      </c>
      <c r="J28" s="15"/>
      <c r="K28" s="15"/>
      <c r="L28" s="15"/>
      <c r="M28" s="15"/>
      <c r="N28" s="15"/>
      <c r="O28" s="15"/>
      <c r="P28" s="15"/>
      <c r="Q28" s="15"/>
    </row>
    <row r="29" spans="1:17" ht="16" x14ac:dyDescent="0.2">
      <c r="A29" s="15">
        <v>1697</v>
      </c>
      <c r="B29" s="15">
        <v>10</v>
      </c>
      <c r="C29" s="24">
        <v>6</v>
      </c>
      <c r="D29" s="15">
        <v>0</v>
      </c>
      <c r="E29" s="24">
        <v>3</v>
      </c>
      <c r="F29" s="15">
        <v>12</v>
      </c>
      <c r="G29" s="15">
        <v>0</v>
      </c>
      <c r="H29" s="24">
        <v>0.6</v>
      </c>
      <c r="I29" s="15">
        <f>H29*20</f>
        <v>12</v>
      </c>
      <c r="J29" s="15"/>
      <c r="K29" s="15" t="s">
        <v>75</v>
      </c>
      <c r="L29" s="15"/>
      <c r="M29" s="15"/>
      <c r="N29" s="15"/>
      <c r="O29" s="15"/>
      <c r="P29" s="15"/>
      <c r="Q29" s="15"/>
    </row>
    <row r="30" spans="1:17" ht="16" x14ac:dyDescent="0.2">
      <c r="A30" s="15">
        <v>1698</v>
      </c>
      <c r="B30" s="15">
        <v>10</v>
      </c>
      <c r="C30" s="24">
        <v>42</v>
      </c>
      <c r="D30" s="15"/>
      <c r="E30" s="24">
        <v>20</v>
      </c>
      <c r="F30" s="15">
        <v>0</v>
      </c>
      <c r="G30" s="15">
        <v>0</v>
      </c>
      <c r="H30" s="24">
        <v>0.47619047619047616</v>
      </c>
      <c r="I30" s="15">
        <f>H30*20</f>
        <v>9.5238095238095237</v>
      </c>
      <c r="J30" s="15"/>
      <c r="K30" s="15" t="s">
        <v>75</v>
      </c>
      <c r="L30" s="15"/>
      <c r="M30" s="15"/>
      <c r="N30" s="15"/>
      <c r="O30" s="15"/>
      <c r="P30" s="15"/>
      <c r="Q30" s="15"/>
    </row>
    <row r="31" spans="1:17" ht="16" x14ac:dyDescent="0.2">
      <c r="A31" s="15">
        <v>1699</v>
      </c>
      <c r="B31" s="15">
        <v>2</v>
      </c>
      <c r="C31" s="24">
        <v>4</v>
      </c>
      <c r="D31" s="15"/>
      <c r="E31" s="24">
        <v>1</v>
      </c>
      <c r="F31" s="15">
        <v>16</v>
      </c>
      <c r="G31" s="15">
        <v>0</v>
      </c>
      <c r="H31" s="24">
        <v>0.45</v>
      </c>
      <c r="I31" s="15">
        <f>H31*20</f>
        <v>9</v>
      </c>
      <c r="J31" s="15"/>
      <c r="K31" s="15" t="s">
        <v>79</v>
      </c>
      <c r="L31" s="15"/>
      <c r="M31" s="15"/>
      <c r="N31" s="15"/>
      <c r="O31" s="15"/>
      <c r="P31" s="15"/>
      <c r="Q31" s="15"/>
    </row>
    <row r="32" spans="1:17" ht="16" x14ac:dyDescent="0.2">
      <c r="A32" s="15">
        <v>1699</v>
      </c>
      <c r="B32" s="15">
        <v>6</v>
      </c>
      <c r="C32" s="24">
        <v>5.25</v>
      </c>
      <c r="D32" s="15"/>
      <c r="E32" s="24">
        <v>0</v>
      </c>
      <c r="F32" s="15">
        <v>20</v>
      </c>
      <c r="G32" s="15">
        <v>0</v>
      </c>
      <c r="H32" s="24">
        <v>0.19047619047619047</v>
      </c>
      <c r="I32" s="15">
        <f>H32*20</f>
        <v>3.8095238095238093</v>
      </c>
      <c r="J32" s="15"/>
      <c r="K32" s="15" t="s">
        <v>76</v>
      </c>
      <c r="L32" s="15"/>
      <c r="M32" s="15"/>
      <c r="N32" s="15"/>
      <c r="O32" s="15"/>
      <c r="P32" s="15"/>
      <c r="Q32" s="15"/>
    </row>
    <row r="33" spans="1:17" ht="16" x14ac:dyDescent="0.2">
      <c r="A33" s="15">
        <v>1699</v>
      </c>
      <c r="B33" s="15">
        <v>9</v>
      </c>
      <c r="C33" s="24">
        <v>1</v>
      </c>
      <c r="D33" s="15"/>
      <c r="E33" s="24">
        <v>0</v>
      </c>
      <c r="F33" s="15">
        <v>7</v>
      </c>
      <c r="G33" s="15">
        <v>6</v>
      </c>
      <c r="H33" s="24">
        <v>0.375</v>
      </c>
      <c r="I33" s="15">
        <f>H33*20</f>
        <v>7.5</v>
      </c>
      <c r="J33" s="15"/>
      <c r="K33" s="15" t="s">
        <v>76</v>
      </c>
      <c r="L33" s="15"/>
      <c r="M33" s="15"/>
      <c r="N33" s="15"/>
      <c r="O33" s="15"/>
      <c r="P33" s="15"/>
      <c r="Q33" s="15"/>
    </row>
    <row r="34" spans="1:17" ht="16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6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6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6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6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6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6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6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</sheetData>
  <sortState xmlns:xlrd2="http://schemas.microsoft.com/office/spreadsheetml/2017/richdata2" ref="A7:K33">
    <sortCondition ref="A7:A33"/>
    <sortCondition ref="B7:B3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325DE-6A77-0D4D-9180-4D1BF6630528}">
  <dimension ref="A1:N65"/>
  <sheetViews>
    <sheetView workbookViewId="0">
      <selection sqref="A1:A3"/>
    </sheetView>
  </sheetViews>
  <sheetFormatPr baseColWidth="10" defaultRowHeight="15" x14ac:dyDescent="0.2"/>
  <cols>
    <col min="6" max="6" width="7.5" customWidth="1"/>
    <col min="7" max="7" width="9" customWidth="1"/>
    <col min="8" max="8" width="5.83203125" customWidth="1"/>
    <col min="11" max="11" width="5.83203125" customWidth="1"/>
    <col min="12" max="12" width="64.83203125" customWidth="1"/>
  </cols>
  <sheetData>
    <row r="1" spans="1:14" ht="21" x14ac:dyDescent="0.2">
      <c r="A1" s="5" t="s">
        <v>6</v>
      </c>
    </row>
    <row r="2" spans="1:14" ht="17" x14ac:dyDescent="0.2">
      <c r="A2" s="6"/>
    </row>
    <row r="3" spans="1:14" ht="16" x14ac:dyDescent="0.2">
      <c r="A3" s="7" t="s">
        <v>69</v>
      </c>
    </row>
    <row r="4" spans="1:14" x14ac:dyDescent="0.2">
      <c r="I4" s="14" t="s">
        <v>10</v>
      </c>
    </row>
    <row r="5" spans="1:14" x14ac:dyDescent="0.2">
      <c r="A5" s="3"/>
      <c r="B5" s="4" t="s">
        <v>7</v>
      </c>
      <c r="C5" s="3"/>
      <c r="D5" s="4" t="s">
        <v>8</v>
      </c>
      <c r="E5" s="3"/>
      <c r="F5" s="4" t="s">
        <v>9</v>
      </c>
      <c r="G5" s="3"/>
      <c r="H5" s="3"/>
      <c r="I5" t="s">
        <v>67</v>
      </c>
      <c r="J5" s="3"/>
    </row>
    <row r="6" spans="1:14" x14ac:dyDescent="0.2">
      <c r="A6" s="12" t="s">
        <v>2</v>
      </c>
      <c r="B6" s="13" t="s">
        <v>11</v>
      </c>
      <c r="C6" s="12" t="s">
        <v>12</v>
      </c>
      <c r="D6" s="13" t="s">
        <v>3</v>
      </c>
      <c r="E6" s="12" t="s">
        <v>4</v>
      </c>
      <c r="F6" s="13" t="s">
        <v>66</v>
      </c>
      <c r="G6" s="12" t="s">
        <v>3</v>
      </c>
      <c r="H6" s="12" t="s">
        <v>4</v>
      </c>
      <c r="I6" s="13" t="s">
        <v>68</v>
      </c>
      <c r="J6" s="12" t="s">
        <v>13</v>
      </c>
      <c r="L6" s="8" t="s">
        <v>0</v>
      </c>
      <c r="M6" s="8"/>
      <c r="N6" s="8" t="s">
        <v>1</v>
      </c>
    </row>
    <row r="7" spans="1:14" x14ac:dyDescent="0.2">
      <c r="B7" s="2">
        <v>35</v>
      </c>
      <c r="D7" s="2">
        <v>12</v>
      </c>
      <c r="F7" s="2">
        <v>21</v>
      </c>
      <c r="I7" s="9">
        <f t="shared" ref="I7:I27" si="0">(F7+(G7/20)+(H7/240))/B7</f>
        <v>0.6</v>
      </c>
      <c r="J7" s="10">
        <f t="shared" ref="J7:J12" si="1">20*I7</f>
        <v>12</v>
      </c>
      <c r="L7" t="s">
        <v>14</v>
      </c>
      <c r="M7" s="1"/>
      <c r="N7" s="1"/>
    </row>
    <row r="8" spans="1:14" x14ac:dyDescent="0.2">
      <c r="A8">
        <v>1645</v>
      </c>
      <c r="B8" s="2">
        <v>1</v>
      </c>
      <c r="D8" s="2">
        <v>3</v>
      </c>
      <c r="F8" s="2"/>
      <c r="G8">
        <v>3</v>
      </c>
      <c r="I8" s="9">
        <f t="shared" si="0"/>
        <v>0.15</v>
      </c>
      <c r="J8" s="10">
        <f t="shared" si="1"/>
        <v>3</v>
      </c>
      <c r="L8" t="s">
        <v>19</v>
      </c>
      <c r="M8" t="s">
        <v>20</v>
      </c>
    </row>
    <row r="9" spans="1:14" x14ac:dyDescent="0.2">
      <c r="A9">
        <v>1646</v>
      </c>
      <c r="B9" s="2">
        <v>3</v>
      </c>
      <c r="D9" s="2"/>
      <c r="F9" s="2"/>
      <c r="G9">
        <v>10</v>
      </c>
      <c r="I9" s="2">
        <f t="shared" si="0"/>
        <v>0.16666666666666666</v>
      </c>
      <c r="J9">
        <f t="shared" si="1"/>
        <v>3.333333333333333</v>
      </c>
      <c r="L9" t="s">
        <v>56</v>
      </c>
      <c r="M9" t="s">
        <v>57</v>
      </c>
    </row>
    <row r="10" spans="1:14" x14ac:dyDescent="0.2">
      <c r="A10">
        <v>1650</v>
      </c>
      <c r="B10" s="2">
        <v>633</v>
      </c>
      <c r="C10">
        <v>1</v>
      </c>
      <c r="D10" s="2">
        <v>2</v>
      </c>
      <c r="E10">
        <v>2</v>
      </c>
      <c r="F10" s="2">
        <v>68</v>
      </c>
      <c r="G10">
        <v>11</v>
      </c>
      <c r="I10" s="9">
        <f t="shared" si="0"/>
        <v>0.10829383886255924</v>
      </c>
      <c r="J10" s="10">
        <f t="shared" si="1"/>
        <v>2.1658767772511847</v>
      </c>
      <c r="L10" t="s">
        <v>14</v>
      </c>
      <c r="M10" t="s">
        <v>17</v>
      </c>
      <c r="N10" t="s">
        <v>16</v>
      </c>
    </row>
    <row r="11" spans="1:14" x14ac:dyDescent="0.2">
      <c r="A11">
        <v>1650</v>
      </c>
      <c r="B11" s="2">
        <v>35</v>
      </c>
      <c r="D11" s="2"/>
      <c r="F11" s="2">
        <v>1</v>
      </c>
      <c r="G11">
        <v>10</v>
      </c>
      <c r="I11" s="9">
        <f t="shared" si="0"/>
        <v>4.2857142857142858E-2</v>
      </c>
      <c r="J11" s="10">
        <f t="shared" si="1"/>
        <v>0.85714285714285721</v>
      </c>
      <c r="L11" t="s">
        <v>14</v>
      </c>
      <c r="M11" t="s">
        <v>18</v>
      </c>
    </row>
    <row r="12" spans="1:14" x14ac:dyDescent="0.2">
      <c r="A12">
        <v>1650</v>
      </c>
      <c r="B12" s="2">
        <v>2</v>
      </c>
      <c r="D12" s="2"/>
      <c r="F12" s="2"/>
      <c r="G12">
        <v>13</v>
      </c>
      <c r="I12" s="2">
        <f t="shared" si="0"/>
        <v>0.32500000000000001</v>
      </c>
      <c r="J12">
        <f t="shared" si="1"/>
        <v>6.5</v>
      </c>
      <c r="L12" t="s">
        <v>50</v>
      </c>
      <c r="M12" t="s">
        <v>51</v>
      </c>
    </row>
    <row r="13" spans="1:14" x14ac:dyDescent="0.2">
      <c r="A13">
        <v>1651</v>
      </c>
      <c r="B13" s="2">
        <v>4537</v>
      </c>
      <c r="D13" s="2"/>
      <c r="F13" s="2">
        <v>251</v>
      </c>
      <c r="G13">
        <v>8</v>
      </c>
      <c r="H13">
        <v>10</v>
      </c>
      <c r="I13" s="2">
        <f t="shared" si="0"/>
        <v>5.5420248328557783E-2</v>
      </c>
      <c r="L13" t="s">
        <v>63</v>
      </c>
      <c r="M13" t="s">
        <v>64</v>
      </c>
      <c r="N13" t="s">
        <v>65</v>
      </c>
    </row>
    <row r="14" spans="1:14" x14ac:dyDescent="0.2">
      <c r="A14">
        <v>1653</v>
      </c>
      <c r="B14" s="2">
        <v>41</v>
      </c>
      <c r="C14">
        <v>2</v>
      </c>
      <c r="D14" s="2">
        <v>2</v>
      </c>
      <c r="F14" s="2">
        <v>4</v>
      </c>
      <c r="G14">
        <v>2</v>
      </c>
      <c r="H14">
        <v>6</v>
      </c>
      <c r="I14" s="9">
        <f t="shared" si="0"/>
        <v>0.10060975609756098</v>
      </c>
      <c r="J14" s="10">
        <f t="shared" ref="J14:J24" si="2">20*I14</f>
        <v>2.0121951219512195</v>
      </c>
      <c r="L14" t="s">
        <v>14</v>
      </c>
      <c r="M14" t="s">
        <v>15</v>
      </c>
      <c r="N14" t="s">
        <v>16</v>
      </c>
    </row>
    <row r="15" spans="1:14" x14ac:dyDescent="0.2">
      <c r="A15">
        <v>1653</v>
      </c>
      <c r="B15" s="2">
        <v>37</v>
      </c>
      <c r="C15">
        <v>4</v>
      </c>
      <c r="D15" s="2"/>
      <c r="F15" s="2">
        <v>3</v>
      </c>
      <c r="G15">
        <v>15</v>
      </c>
      <c r="I15" s="9">
        <f t="shared" si="0"/>
        <v>0.10135135135135136</v>
      </c>
      <c r="J15" s="10">
        <f t="shared" si="2"/>
        <v>2.0270270270270272</v>
      </c>
      <c r="L15" t="s">
        <v>14</v>
      </c>
      <c r="M15" t="s">
        <v>15</v>
      </c>
      <c r="N15" t="s">
        <v>16</v>
      </c>
    </row>
    <row r="16" spans="1:14" x14ac:dyDescent="0.2">
      <c r="A16">
        <v>1653</v>
      </c>
      <c r="B16" s="2">
        <v>1</v>
      </c>
      <c r="C16">
        <v>4</v>
      </c>
      <c r="D16" s="2"/>
      <c r="F16" s="2"/>
      <c r="G16">
        <v>3</v>
      </c>
      <c r="I16" s="9">
        <f t="shared" si="0"/>
        <v>0.15</v>
      </c>
      <c r="J16" s="10">
        <f t="shared" si="2"/>
        <v>3</v>
      </c>
      <c r="L16" t="s">
        <v>14</v>
      </c>
      <c r="M16" t="s">
        <v>15</v>
      </c>
      <c r="N16" t="s">
        <v>16</v>
      </c>
    </row>
    <row r="17" spans="1:14" ht="18" customHeight="1" x14ac:dyDescent="0.2">
      <c r="A17">
        <v>1653</v>
      </c>
      <c r="B17" s="2">
        <v>58</v>
      </c>
      <c r="C17">
        <v>2</v>
      </c>
      <c r="D17" s="2"/>
      <c r="F17" s="2">
        <v>6</v>
      </c>
      <c r="G17">
        <v>13</v>
      </c>
      <c r="H17">
        <v>10</v>
      </c>
      <c r="I17" s="9">
        <f t="shared" si="0"/>
        <v>0.11537356321839082</v>
      </c>
      <c r="J17" s="10">
        <f t="shared" si="2"/>
        <v>2.3074712643678161</v>
      </c>
      <c r="L17" t="s">
        <v>14</v>
      </c>
      <c r="M17" t="s">
        <v>15</v>
      </c>
      <c r="N17" t="s">
        <v>16</v>
      </c>
    </row>
    <row r="18" spans="1:14" x14ac:dyDescent="0.2">
      <c r="A18">
        <v>1653</v>
      </c>
      <c r="B18" s="2">
        <v>50</v>
      </c>
      <c r="D18" s="2"/>
      <c r="F18" s="2">
        <v>5</v>
      </c>
      <c r="G18">
        <v>15</v>
      </c>
      <c r="I18" s="9">
        <f t="shared" si="0"/>
        <v>0.115</v>
      </c>
      <c r="J18" s="10">
        <f t="shared" si="2"/>
        <v>2.3000000000000003</v>
      </c>
      <c r="L18" t="s">
        <v>14</v>
      </c>
      <c r="M18" t="s">
        <v>15</v>
      </c>
      <c r="N18" t="s">
        <v>16</v>
      </c>
    </row>
    <row r="19" spans="1:14" x14ac:dyDescent="0.2">
      <c r="A19">
        <v>1653</v>
      </c>
      <c r="B19" s="2">
        <v>566</v>
      </c>
      <c r="D19" s="2"/>
      <c r="F19" s="2">
        <v>8</v>
      </c>
      <c r="G19">
        <v>9</v>
      </c>
      <c r="H19">
        <v>6</v>
      </c>
      <c r="I19" s="9">
        <f t="shared" si="0"/>
        <v>1.4973498233215548E-2</v>
      </c>
      <c r="J19" s="10">
        <f t="shared" si="2"/>
        <v>0.29946996466431097</v>
      </c>
      <c r="L19" t="s">
        <v>14</v>
      </c>
      <c r="M19" t="s">
        <v>15</v>
      </c>
      <c r="N19" t="s">
        <v>16</v>
      </c>
    </row>
    <row r="20" spans="1:14" x14ac:dyDescent="0.2">
      <c r="A20">
        <v>1653</v>
      </c>
      <c r="B20" s="2">
        <v>526</v>
      </c>
      <c r="D20" s="2">
        <v>5</v>
      </c>
      <c r="E20">
        <v>2</v>
      </c>
      <c r="F20" s="2"/>
      <c r="G20">
        <f>(D20*B20)</f>
        <v>2630</v>
      </c>
      <c r="H20">
        <f>E20*B20</f>
        <v>1052</v>
      </c>
      <c r="I20" s="2">
        <f t="shared" si="0"/>
        <v>0.2583333333333333</v>
      </c>
      <c r="J20">
        <f t="shared" si="2"/>
        <v>5.1666666666666661</v>
      </c>
      <c r="L20" t="s">
        <v>45</v>
      </c>
      <c r="M20" t="s">
        <v>46</v>
      </c>
    </row>
    <row r="21" spans="1:14" x14ac:dyDescent="0.2">
      <c r="A21">
        <v>1658</v>
      </c>
      <c r="B21" s="2">
        <v>1</v>
      </c>
      <c r="D21" s="2"/>
      <c r="F21" s="2"/>
      <c r="G21">
        <v>3</v>
      </c>
      <c r="H21">
        <v>6</v>
      </c>
      <c r="I21" s="2">
        <f t="shared" si="0"/>
        <v>0.17499999999999999</v>
      </c>
      <c r="J21">
        <f t="shared" si="2"/>
        <v>3.5</v>
      </c>
      <c r="L21" t="s">
        <v>54</v>
      </c>
      <c r="M21" t="s">
        <v>55</v>
      </c>
    </row>
    <row r="22" spans="1:14" x14ac:dyDescent="0.2">
      <c r="A22">
        <v>1659</v>
      </c>
      <c r="B22" s="2">
        <v>1</v>
      </c>
      <c r="D22" s="2">
        <v>3</v>
      </c>
      <c r="F22" s="2"/>
      <c r="G22">
        <v>3</v>
      </c>
      <c r="H22">
        <v>6</v>
      </c>
      <c r="I22" s="9">
        <f t="shared" si="0"/>
        <v>0.17499999999999999</v>
      </c>
      <c r="J22" s="10">
        <f t="shared" si="2"/>
        <v>3.5</v>
      </c>
      <c r="L22" t="s">
        <v>19</v>
      </c>
      <c r="M22" t="s">
        <v>21</v>
      </c>
    </row>
    <row r="23" spans="1:14" x14ac:dyDescent="0.2">
      <c r="A23">
        <v>1660</v>
      </c>
      <c r="B23" s="2">
        <v>32</v>
      </c>
      <c r="D23" s="2">
        <v>4</v>
      </c>
      <c r="F23" s="2">
        <v>6</v>
      </c>
      <c r="G23">
        <v>8</v>
      </c>
      <c r="I23" s="9">
        <f t="shared" si="0"/>
        <v>0.2</v>
      </c>
      <c r="J23" s="10">
        <f t="shared" si="2"/>
        <v>4</v>
      </c>
      <c r="L23" t="s">
        <v>19</v>
      </c>
      <c r="M23" t="s">
        <v>22</v>
      </c>
    </row>
    <row r="24" spans="1:14" x14ac:dyDescent="0.2">
      <c r="A24">
        <v>1660</v>
      </c>
      <c r="B24" s="2">
        <v>32</v>
      </c>
      <c r="D24" s="2">
        <v>4</v>
      </c>
      <c r="F24" s="2"/>
      <c r="G24">
        <f>D24*B24</f>
        <v>128</v>
      </c>
      <c r="I24" s="2">
        <f t="shared" si="0"/>
        <v>0.2</v>
      </c>
      <c r="J24">
        <f t="shared" si="2"/>
        <v>4</v>
      </c>
      <c r="L24" t="s">
        <v>56</v>
      </c>
      <c r="M24" t="s">
        <v>58</v>
      </c>
    </row>
    <row r="25" spans="1:14" x14ac:dyDescent="0.2">
      <c r="A25">
        <v>1662</v>
      </c>
      <c r="B25" s="2">
        <v>1</v>
      </c>
      <c r="D25" s="2">
        <v>1</v>
      </c>
      <c r="E25">
        <v>6</v>
      </c>
      <c r="F25" s="2"/>
      <c r="G25">
        <v>1</v>
      </c>
      <c r="H25">
        <v>6</v>
      </c>
      <c r="I25" s="2">
        <f t="shared" si="0"/>
        <v>7.5000000000000011E-2</v>
      </c>
      <c r="L25" t="s">
        <v>62</v>
      </c>
    </row>
    <row r="26" spans="1:14" x14ac:dyDescent="0.2">
      <c r="A26">
        <v>1665</v>
      </c>
      <c r="B26" s="2">
        <v>17</v>
      </c>
      <c r="D26" s="2"/>
      <c r="F26" s="2">
        <v>5</v>
      </c>
      <c r="G26">
        <v>19</v>
      </c>
      <c r="I26" s="9">
        <f t="shared" si="0"/>
        <v>0.35000000000000003</v>
      </c>
      <c r="J26" s="10">
        <f>20*I26</f>
        <v>7.0000000000000009</v>
      </c>
      <c r="L26" t="s">
        <v>23</v>
      </c>
      <c r="M26" t="s">
        <v>24</v>
      </c>
    </row>
    <row r="27" spans="1:14" x14ac:dyDescent="0.2">
      <c r="A27">
        <v>1666</v>
      </c>
      <c r="B27" s="2">
        <v>30</v>
      </c>
      <c r="D27" s="2">
        <v>5</v>
      </c>
      <c r="F27" s="2"/>
      <c r="G27">
        <f>D27*B27</f>
        <v>150</v>
      </c>
      <c r="I27" s="2">
        <f t="shared" si="0"/>
        <v>0.25</v>
      </c>
      <c r="L27" t="s">
        <v>59</v>
      </c>
      <c r="M27" t="s">
        <v>60</v>
      </c>
      <c r="N27" t="s">
        <v>61</v>
      </c>
    </row>
    <row r="28" spans="1:14" x14ac:dyDescent="0.2">
      <c r="A28">
        <v>1667</v>
      </c>
      <c r="B28" s="2" t="s">
        <v>27</v>
      </c>
      <c r="D28" s="2"/>
      <c r="F28" s="2"/>
      <c r="G28">
        <v>16</v>
      </c>
      <c r="I28" s="9"/>
      <c r="J28" s="10"/>
      <c r="L28" t="s">
        <v>25</v>
      </c>
      <c r="M28" t="s">
        <v>26</v>
      </c>
    </row>
    <row r="29" spans="1:14" x14ac:dyDescent="0.2">
      <c r="A29">
        <v>1668</v>
      </c>
      <c r="B29" s="2">
        <v>1</v>
      </c>
      <c r="D29" s="2">
        <v>4</v>
      </c>
      <c r="F29" s="2"/>
      <c r="G29">
        <v>4</v>
      </c>
      <c r="I29" s="2">
        <f t="shared" ref="I29:I41" si="3">(F29+(G29/20)+(H29/240))/B29</f>
        <v>0.2</v>
      </c>
      <c r="J29">
        <f t="shared" ref="J29:J41" si="4">20*I29</f>
        <v>4</v>
      </c>
      <c r="L29" t="s">
        <v>38</v>
      </c>
      <c r="M29" t="s">
        <v>43</v>
      </c>
    </row>
    <row r="30" spans="1:14" x14ac:dyDescent="0.2">
      <c r="A30">
        <v>1668</v>
      </c>
      <c r="B30" s="2">
        <v>1.5</v>
      </c>
      <c r="D30" s="2">
        <f>G30/B30</f>
        <v>8</v>
      </c>
      <c r="F30" s="2"/>
      <c r="G30">
        <v>12</v>
      </c>
      <c r="I30" s="2">
        <f t="shared" si="3"/>
        <v>0.39999999999999997</v>
      </c>
      <c r="J30">
        <f t="shared" si="4"/>
        <v>7.9999999999999991</v>
      </c>
      <c r="L30" t="s">
        <v>38</v>
      </c>
      <c r="M30" t="s">
        <v>43</v>
      </c>
    </row>
    <row r="31" spans="1:14" x14ac:dyDescent="0.2">
      <c r="A31">
        <v>1668</v>
      </c>
      <c r="B31" s="2">
        <v>5.5</v>
      </c>
      <c r="D31" s="2"/>
      <c r="F31" s="2">
        <v>2</v>
      </c>
      <c r="G31">
        <v>4</v>
      </c>
      <c r="I31" s="2">
        <f t="shared" si="3"/>
        <v>0.4</v>
      </c>
      <c r="J31">
        <f t="shared" si="4"/>
        <v>8</v>
      </c>
      <c r="L31" t="s">
        <v>38</v>
      </c>
      <c r="M31" t="s">
        <v>43</v>
      </c>
    </row>
    <row r="32" spans="1:14" x14ac:dyDescent="0.2">
      <c r="A32">
        <v>1668</v>
      </c>
      <c r="B32" s="2">
        <v>1.25</v>
      </c>
      <c r="D32" s="2"/>
      <c r="F32" s="2"/>
      <c r="G32">
        <v>10</v>
      </c>
      <c r="I32" s="2">
        <f t="shared" si="3"/>
        <v>0.4</v>
      </c>
      <c r="J32">
        <f t="shared" si="4"/>
        <v>8</v>
      </c>
      <c r="L32" t="s">
        <v>38</v>
      </c>
      <c r="M32" t="s">
        <v>43</v>
      </c>
    </row>
    <row r="33" spans="1:13" x14ac:dyDescent="0.2">
      <c r="A33">
        <v>1668</v>
      </c>
      <c r="B33" s="2">
        <v>3</v>
      </c>
      <c r="D33" s="2"/>
      <c r="F33" s="2">
        <v>1</v>
      </c>
      <c r="G33">
        <v>4</v>
      </c>
      <c r="I33" s="2">
        <f t="shared" si="3"/>
        <v>0.39999999999999997</v>
      </c>
      <c r="J33">
        <f t="shared" si="4"/>
        <v>7.9999999999999991</v>
      </c>
      <c r="L33" t="s">
        <v>38</v>
      </c>
      <c r="M33" t="s">
        <v>43</v>
      </c>
    </row>
    <row r="34" spans="1:13" x14ac:dyDescent="0.2">
      <c r="A34">
        <v>1668</v>
      </c>
      <c r="B34" s="2">
        <v>1</v>
      </c>
      <c r="D34" s="2">
        <v>8</v>
      </c>
      <c r="F34" s="2"/>
      <c r="G34">
        <v>8</v>
      </c>
      <c r="I34" s="2">
        <f t="shared" si="3"/>
        <v>0.4</v>
      </c>
      <c r="J34">
        <f t="shared" si="4"/>
        <v>8</v>
      </c>
      <c r="L34" t="s">
        <v>38</v>
      </c>
      <c r="M34" t="s">
        <v>43</v>
      </c>
    </row>
    <row r="35" spans="1:13" x14ac:dyDescent="0.2">
      <c r="A35">
        <v>1668</v>
      </c>
      <c r="B35" s="2">
        <v>1.5</v>
      </c>
      <c r="D35" s="2"/>
      <c r="F35" s="2"/>
      <c r="G35">
        <v>4</v>
      </c>
      <c r="I35" s="2">
        <f t="shared" si="3"/>
        <v>0.13333333333333333</v>
      </c>
      <c r="J35">
        <f t="shared" si="4"/>
        <v>2.6666666666666665</v>
      </c>
      <c r="L35" t="s">
        <v>38</v>
      </c>
      <c r="M35" t="s">
        <v>43</v>
      </c>
    </row>
    <row r="36" spans="1:13" x14ac:dyDescent="0.2">
      <c r="A36">
        <v>1668</v>
      </c>
      <c r="B36" s="2">
        <v>2</v>
      </c>
      <c r="D36" s="2"/>
      <c r="F36" s="2"/>
      <c r="G36">
        <v>16</v>
      </c>
      <c r="I36" s="2">
        <f t="shared" si="3"/>
        <v>0.4</v>
      </c>
      <c r="J36">
        <f t="shared" si="4"/>
        <v>8</v>
      </c>
      <c r="L36" t="s">
        <v>38</v>
      </c>
      <c r="M36" t="s">
        <v>43</v>
      </c>
    </row>
    <row r="37" spans="1:13" x14ac:dyDescent="0.2">
      <c r="A37">
        <v>1668</v>
      </c>
      <c r="B37" s="2">
        <v>3</v>
      </c>
      <c r="D37" s="2"/>
      <c r="F37" s="2">
        <v>1</v>
      </c>
      <c r="G37">
        <v>4</v>
      </c>
      <c r="I37" s="2">
        <f t="shared" si="3"/>
        <v>0.39999999999999997</v>
      </c>
      <c r="J37">
        <f t="shared" si="4"/>
        <v>7.9999999999999991</v>
      </c>
      <c r="L37" t="s">
        <v>38</v>
      </c>
      <c r="M37" t="s">
        <v>43</v>
      </c>
    </row>
    <row r="38" spans="1:13" x14ac:dyDescent="0.2">
      <c r="A38">
        <v>1668</v>
      </c>
      <c r="B38" s="2">
        <v>4</v>
      </c>
      <c r="D38" s="2"/>
      <c r="F38" s="2">
        <v>1</v>
      </c>
      <c r="G38">
        <v>12</v>
      </c>
      <c r="I38" s="2">
        <f t="shared" si="3"/>
        <v>0.4</v>
      </c>
      <c r="J38">
        <f t="shared" si="4"/>
        <v>8</v>
      </c>
      <c r="L38" t="s">
        <v>38</v>
      </c>
      <c r="M38" t="s">
        <v>43</v>
      </c>
    </row>
    <row r="39" spans="1:13" x14ac:dyDescent="0.2">
      <c r="A39">
        <v>1668</v>
      </c>
      <c r="B39" s="2">
        <v>2</v>
      </c>
      <c r="D39" s="2"/>
      <c r="F39" s="2"/>
      <c r="G39">
        <v>16</v>
      </c>
      <c r="I39" s="2">
        <f t="shared" si="3"/>
        <v>0.4</v>
      </c>
      <c r="J39">
        <f t="shared" si="4"/>
        <v>8</v>
      </c>
      <c r="L39" t="s">
        <v>38</v>
      </c>
      <c r="M39" t="s">
        <v>43</v>
      </c>
    </row>
    <row r="40" spans="1:13" x14ac:dyDescent="0.2">
      <c r="A40">
        <v>1668</v>
      </c>
      <c r="B40" s="2">
        <v>3.5</v>
      </c>
      <c r="D40" s="2"/>
      <c r="F40" s="2">
        <v>1</v>
      </c>
      <c r="G40">
        <v>8</v>
      </c>
      <c r="I40" s="2">
        <f t="shared" si="3"/>
        <v>0.39999999999999997</v>
      </c>
      <c r="J40">
        <f t="shared" si="4"/>
        <v>7.9999999999999991</v>
      </c>
      <c r="L40" t="s">
        <v>38</v>
      </c>
      <c r="M40" t="s">
        <v>43</v>
      </c>
    </row>
    <row r="41" spans="1:13" x14ac:dyDescent="0.2">
      <c r="A41">
        <v>1668</v>
      </c>
      <c r="B41" s="2">
        <v>2</v>
      </c>
      <c r="D41" s="2"/>
      <c r="F41" s="2"/>
      <c r="G41">
        <v>16</v>
      </c>
      <c r="I41" s="2">
        <f t="shared" si="3"/>
        <v>0.4</v>
      </c>
      <c r="J41">
        <f t="shared" si="4"/>
        <v>8</v>
      </c>
      <c r="L41" t="s">
        <v>38</v>
      </c>
      <c r="M41" t="s">
        <v>43</v>
      </c>
    </row>
    <row r="42" spans="1:13" x14ac:dyDescent="0.2">
      <c r="A42">
        <v>1670</v>
      </c>
      <c r="B42" s="2"/>
      <c r="D42" s="2">
        <v>20</v>
      </c>
      <c r="F42" s="2"/>
      <c r="I42" s="9"/>
      <c r="J42" s="10"/>
      <c r="L42" t="s">
        <v>25</v>
      </c>
      <c r="M42" t="s">
        <v>28</v>
      </c>
    </row>
    <row r="43" spans="1:13" x14ac:dyDescent="0.2">
      <c r="A43">
        <v>1672</v>
      </c>
      <c r="B43" s="2">
        <v>1</v>
      </c>
      <c r="D43" s="2"/>
      <c r="F43" s="2"/>
      <c r="G43">
        <v>8</v>
      </c>
      <c r="I43" s="9">
        <f>(F43+(G43/20)+(H43/240))/B43</f>
        <v>0.4</v>
      </c>
      <c r="J43" s="10">
        <f>20*I43</f>
        <v>8</v>
      </c>
      <c r="L43" t="s">
        <v>33</v>
      </c>
      <c r="M43" t="s">
        <v>36</v>
      </c>
    </row>
    <row r="44" spans="1:13" x14ac:dyDescent="0.2">
      <c r="A44">
        <v>1672</v>
      </c>
      <c r="B44" s="2">
        <v>14</v>
      </c>
      <c r="D44" s="2">
        <v>8</v>
      </c>
      <c r="F44" s="2"/>
      <c r="G44">
        <f>8*14</f>
        <v>112</v>
      </c>
      <c r="I44" s="2">
        <f>(F44+(G44/20)+(H44/240))/B44</f>
        <v>0.39999999999999997</v>
      </c>
      <c r="J44">
        <f>20*I44</f>
        <v>7.9999999999999991</v>
      </c>
      <c r="L44" t="s">
        <v>33</v>
      </c>
      <c r="M44" t="s">
        <v>37</v>
      </c>
    </row>
    <row r="45" spans="1:13" x14ac:dyDescent="0.2">
      <c r="A45">
        <v>1672</v>
      </c>
      <c r="B45" s="2">
        <v>8</v>
      </c>
      <c r="D45" s="2"/>
      <c r="F45" s="2">
        <f>(14/4)</f>
        <v>3.5</v>
      </c>
      <c r="G45">
        <f>(8/4)</f>
        <v>2</v>
      </c>
      <c r="I45" s="2">
        <f>(F45+(G45/20)+(H45/240))/B45</f>
        <v>0.45</v>
      </c>
      <c r="J45">
        <f>20*I45</f>
        <v>9</v>
      </c>
      <c r="L45" t="s">
        <v>38</v>
      </c>
      <c r="M45" t="s">
        <v>44</v>
      </c>
    </row>
    <row r="46" spans="1:13" x14ac:dyDescent="0.2">
      <c r="A46">
        <v>1672</v>
      </c>
      <c r="B46" s="2">
        <v>10</v>
      </c>
      <c r="D46" s="2"/>
      <c r="F46" s="2"/>
      <c r="G46">
        <v>20</v>
      </c>
      <c r="I46" s="2">
        <f>(F46+(G46/20)+(H46/240))/B46</f>
        <v>0.1</v>
      </c>
      <c r="J46">
        <f>20*I46</f>
        <v>2</v>
      </c>
      <c r="L46" t="s">
        <v>45</v>
      </c>
      <c r="M46" t="s">
        <v>47</v>
      </c>
    </row>
    <row r="47" spans="1:13" x14ac:dyDescent="0.2">
      <c r="A47">
        <v>1673</v>
      </c>
      <c r="B47" s="2" t="s">
        <v>27</v>
      </c>
      <c r="D47" s="2"/>
      <c r="F47" s="2"/>
      <c r="G47">
        <v>6</v>
      </c>
      <c r="I47" s="9"/>
      <c r="J47" s="10"/>
      <c r="L47" t="s">
        <v>29</v>
      </c>
      <c r="M47" t="s">
        <v>30</v>
      </c>
    </row>
    <row r="48" spans="1:13" x14ac:dyDescent="0.2">
      <c r="A48">
        <v>1675</v>
      </c>
      <c r="B48" s="2">
        <v>2</v>
      </c>
      <c r="D48" s="2"/>
      <c r="F48" s="2"/>
      <c r="G48">
        <v>4</v>
      </c>
      <c r="I48" s="9">
        <f t="shared" ref="I48:I58" si="5">(F48+(G48/20)+(H48/240))/B48</f>
        <v>0.1</v>
      </c>
      <c r="J48" s="10">
        <f t="shared" ref="J48:J62" si="6">20*I48</f>
        <v>2</v>
      </c>
      <c r="L48" t="s">
        <v>33</v>
      </c>
      <c r="M48" t="s">
        <v>34</v>
      </c>
    </row>
    <row r="49" spans="1:13" x14ac:dyDescent="0.2">
      <c r="A49">
        <v>1677</v>
      </c>
      <c r="B49" s="2">
        <v>20</v>
      </c>
      <c r="D49" s="2"/>
      <c r="F49" s="2">
        <v>4</v>
      </c>
      <c r="I49" s="9">
        <f t="shared" si="5"/>
        <v>0.2</v>
      </c>
      <c r="J49" s="10">
        <f t="shared" si="6"/>
        <v>4</v>
      </c>
      <c r="L49" t="s">
        <v>33</v>
      </c>
      <c r="M49" t="s">
        <v>35</v>
      </c>
    </row>
    <row r="50" spans="1:13" x14ac:dyDescent="0.2">
      <c r="A50">
        <v>1677</v>
      </c>
      <c r="B50" s="2">
        <v>4</v>
      </c>
      <c r="D50" s="2"/>
      <c r="F50" s="2"/>
      <c r="H50">
        <v>9</v>
      </c>
      <c r="I50" s="2">
        <f t="shared" si="5"/>
        <v>9.3749999999999997E-3</v>
      </c>
      <c r="J50">
        <f t="shared" si="6"/>
        <v>0.1875</v>
      </c>
      <c r="L50" t="s">
        <v>33</v>
      </c>
      <c r="M50" t="s">
        <v>37</v>
      </c>
    </row>
    <row r="51" spans="1:13" x14ac:dyDescent="0.2">
      <c r="A51">
        <v>1678</v>
      </c>
      <c r="B51" s="2">
        <v>12</v>
      </c>
      <c r="D51" s="2"/>
      <c r="F51" s="2"/>
      <c r="G51">
        <v>48</v>
      </c>
      <c r="H51">
        <v>3</v>
      </c>
      <c r="I51" s="9">
        <f t="shared" si="5"/>
        <v>0.20104166666666667</v>
      </c>
      <c r="J51" s="10">
        <f t="shared" si="6"/>
        <v>4.0208333333333339</v>
      </c>
      <c r="L51" t="s">
        <v>31</v>
      </c>
      <c r="M51" t="s">
        <v>32</v>
      </c>
    </row>
    <row r="52" spans="1:13" x14ac:dyDescent="0.2">
      <c r="A52">
        <v>1678</v>
      </c>
      <c r="B52" s="2">
        <v>4</v>
      </c>
      <c r="D52" s="2">
        <v>5</v>
      </c>
      <c r="F52" s="2"/>
      <c r="G52">
        <v>20</v>
      </c>
      <c r="I52" s="2">
        <f t="shared" si="5"/>
        <v>0.25</v>
      </c>
      <c r="J52">
        <f t="shared" si="6"/>
        <v>5</v>
      </c>
      <c r="L52" t="s">
        <v>33</v>
      </c>
      <c r="M52" t="s">
        <v>37</v>
      </c>
    </row>
    <row r="53" spans="1:13" x14ac:dyDescent="0.2">
      <c r="A53">
        <v>1678</v>
      </c>
      <c r="B53" s="2">
        <v>10</v>
      </c>
      <c r="D53" s="2"/>
      <c r="F53" s="2">
        <v>1</v>
      </c>
      <c r="I53" s="2">
        <f t="shared" si="5"/>
        <v>0.1</v>
      </c>
      <c r="J53">
        <f t="shared" si="6"/>
        <v>2</v>
      </c>
      <c r="L53" t="s">
        <v>38</v>
      </c>
      <c r="M53" t="s">
        <v>39</v>
      </c>
    </row>
    <row r="54" spans="1:13" x14ac:dyDescent="0.2">
      <c r="A54">
        <v>1678</v>
      </c>
      <c r="B54" s="2">
        <v>1</v>
      </c>
      <c r="D54" s="2"/>
      <c r="F54" s="2"/>
      <c r="G54">
        <v>7</v>
      </c>
      <c r="I54" s="2">
        <f t="shared" si="5"/>
        <v>0.35</v>
      </c>
      <c r="J54">
        <f t="shared" si="6"/>
        <v>7</v>
      </c>
      <c r="L54" t="s">
        <v>38</v>
      </c>
      <c r="M54" t="s">
        <v>40</v>
      </c>
    </row>
    <row r="55" spans="1:13" x14ac:dyDescent="0.2">
      <c r="A55">
        <v>1679</v>
      </c>
      <c r="B55" s="11">
        <v>5</v>
      </c>
      <c r="D55" s="2">
        <v>3</v>
      </c>
      <c r="E55">
        <v>6</v>
      </c>
      <c r="F55" s="2"/>
      <c r="G55">
        <f>(B55*D55)</f>
        <v>15</v>
      </c>
      <c r="H55">
        <f>(B55*E55)</f>
        <v>30</v>
      </c>
      <c r="I55" s="2">
        <f t="shared" si="5"/>
        <v>0.17499999999999999</v>
      </c>
      <c r="J55">
        <f t="shared" si="6"/>
        <v>3.5</v>
      </c>
      <c r="L55" t="s">
        <v>38</v>
      </c>
      <c r="M55" t="s">
        <v>41</v>
      </c>
    </row>
    <row r="56" spans="1:13" x14ac:dyDescent="0.2">
      <c r="A56">
        <v>1679</v>
      </c>
      <c r="B56" s="2">
        <v>1</v>
      </c>
      <c r="D56" s="2">
        <v>4</v>
      </c>
      <c r="E56">
        <v>6</v>
      </c>
      <c r="F56" s="2"/>
      <c r="G56">
        <f>(B56*D56)</f>
        <v>4</v>
      </c>
      <c r="H56">
        <f>(B56*E56)</f>
        <v>6</v>
      </c>
      <c r="I56" s="2">
        <f t="shared" si="5"/>
        <v>0.22500000000000001</v>
      </c>
      <c r="J56">
        <f t="shared" si="6"/>
        <v>4.5</v>
      </c>
      <c r="L56" t="s">
        <v>38</v>
      </c>
      <c r="M56" t="s">
        <v>42</v>
      </c>
    </row>
    <row r="57" spans="1:13" x14ac:dyDescent="0.2">
      <c r="A57">
        <v>1679</v>
      </c>
      <c r="B57" s="2">
        <v>1</v>
      </c>
      <c r="D57" s="2"/>
      <c r="F57" s="2"/>
      <c r="G57">
        <v>8</v>
      </c>
      <c r="I57" s="2">
        <f t="shared" si="5"/>
        <v>0.4</v>
      </c>
      <c r="J57">
        <f t="shared" si="6"/>
        <v>8</v>
      </c>
      <c r="L57" t="s">
        <v>45</v>
      </c>
      <c r="M57" t="s">
        <v>37</v>
      </c>
    </row>
    <row r="58" spans="1:13" x14ac:dyDescent="0.2">
      <c r="A58">
        <v>1680</v>
      </c>
      <c r="B58" s="2">
        <v>10</v>
      </c>
      <c r="D58" s="2"/>
      <c r="F58" s="2">
        <v>4</v>
      </c>
      <c r="I58" s="2">
        <f t="shared" si="5"/>
        <v>0.4</v>
      </c>
      <c r="J58">
        <f t="shared" si="6"/>
        <v>8</v>
      </c>
      <c r="L58" t="s">
        <v>38</v>
      </c>
      <c r="M58" t="s">
        <v>44</v>
      </c>
    </row>
    <row r="59" spans="1:13" x14ac:dyDescent="0.2">
      <c r="A59">
        <v>1680</v>
      </c>
      <c r="B59" s="2"/>
      <c r="C59">
        <v>6</v>
      </c>
      <c r="D59" s="2"/>
      <c r="F59" s="2"/>
      <c r="G59">
        <v>6</v>
      </c>
      <c r="I59" s="2">
        <f>(F59+(G59/20)+(H59/240))/(B59+(1/8)*C59)</f>
        <v>0.39999999999999997</v>
      </c>
      <c r="J59">
        <f t="shared" si="6"/>
        <v>7.9999999999999991</v>
      </c>
      <c r="L59" t="s">
        <v>52</v>
      </c>
      <c r="M59" t="s">
        <v>53</v>
      </c>
    </row>
    <row r="60" spans="1:13" x14ac:dyDescent="0.2">
      <c r="A60">
        <v>1681</v>
      </c>
      <c r="B60" s="2">
        <v>4</v>
      </c>
      <c r="D60" s="2"/>
      <c r="F60" s="2">
        <v>1</v>
      </c>
      <c r="G60">
        <v>8</v>
      </c>
      <c r="I60" s="2">
        <f>(F60+(G60/20)+(H60/240))/B60</f>
        <v>0.35</v>
      </c>
      <c r="J60">
        <f t="shared" si="6"/>
        <v>7</v>
      </c>
      <c r="L60" t="s">
        <v>45</v>
      </c>
      <c r="M60" t="s">
        <v>49</v>
      </c>
    </row>
    <row r="61" spans="1:13" x14ac:dyDescent="0.2">
      <c r="A61">
        <v>1682</v>
      </c>
      <c r="B61" s="2">
        <v>15</v>
      </c>
      <c r="D61" s="2">
        <v>1</v>
      </c>
      <c r="E61">
        <v>9</v>
      </c>
      <c r="F61" s="2">
        <v>1</v>
      </c>
      <c r="G61">
        <v>2</v>
      </c>
      <c r="H61">
        <v>6</v>
      </c>
      <c r="I61" s="2">
        <f>(F61+(G61/20)+(H61/240))/B61</f>
        <v>7.4999999999999997E-2</v>
      </c>
      <c r="J61">
        <f t="shared" si="6"/>
        <v>1.5</v>
      </c>
      <c r="L61" t="s">
        <v>45</v>
      </c>
      <c r="M61" t="s">
        <v>48</v>
      </c>
    </row>
    <row r="62" spans="1:13" x14ac:dyDescent="0.2">
      <c r="A62">
        <v>1682</v>
      </c>
      <c r="B62" s="2">
        <v>1.5</v>
      </c>
      <c r="D62" s="2">
        <v>5</v>
      </c>
      <c r="F62" s="2"/>
      <c r="G62">
        <v>7</v>
      </c>
      <c r="I62" s="2">
        <f>(F62+(G62/20)+(H62/240))/B62</f>
        <v>0.23333333333333331</v>
      </c>
      <c r="J62">
        <f t="shared" si="6"/>
        <v>4.6666666666666661</v>
      </c>
      <c r="L62" t="s">
        <v>45</v>
      </c>
      <c r="M62" t="s">
        <v>5</v>
      </c>
    </row>
    <row r="63" spans="1:13" x14ac:dyDescent="0.2">
      <c r="A63">
        <v>1702</v>
      </c>
      <c r="B63" s="2">
        <v>1</v>
      </c>
      <c r="D63" s="2">
        <v>3</v>
      </c>
      <c r="F63" s="2"/>
      <c r="G63">
        <v>3</v>
      </c>
      <c r="I63" s="2">
        <f>(F63+(G63/20)+(H63/240))/B63</f>
        <v>0.15</v>
      </c>
      <c r="L63" t="s">
        <v>62</v>
      </c>
    </row>
    <row r="64" spans="1:13" x14ac:dyDescent="0.2">
      <c r="A64">
        <v>1702</v>
      </c>
      <c r="B64" s="2">
        <v>1</v>
      </c>
      <c r="D64" s="2">
        <v>5</v>
      </c>
      <c r="F64" s="2"/>
      <c r="G64">
        <v>5</v>
      </c>
      <c r="I64" s="2">
        <f>(F64+(G64/20)+(H64/240))/B64</f>
        <v>0.25</v>
      </c>
      <c r="L64" t="s">
        <v>62</v>
      </c>
    </row>
    <row r="65" spans="2:9" x14ac:dyDescent="0.2">
      <c r="B65" s="2"/>
      <c r="D65" s="2"/>
      <c r="F65" s="2"/>
      <c r="I65" s="2"/>
    </row>
  </sheetData>
  <sortState xmlns:xlrd2="http://schemas.microsoft.com/office/spreadsheetml/2017/richdata2" ref="A8:N65">
    <sortCondition ref="A8:A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E0E9-1B0E-134E-97B8-5EB1BD891C44}">
  <dimension ref="A1:O55"/>
  <sheetViews>
    <sheetView tabSelected="1" workbookViewId="0">
      <selection activeCell="D33" sqref="D33"/>
    </sheetView>
  </sheetViews>
  <sheetFormatPr baseColWidth="10" defaultRowHeight="15" x14ac:dyDescent="0.2"/>
  <cols>
    <col min="5" max="7" width="7" customWidth="1"/>
  </cols>
  <sheetData>
    <row r="1" spans="1:15" ht="21" x14ac:dyDescent="0.2">
      <c r="A1" s="5" t="s">
        <v>6</v>
      </c>
    </row>
    <row r="2" spans="1:15" ht="17" x14ac:dyDescent="0.2">
      <c r="A2" s="6"/>
    </row>
    <row r="3" spans="1:15" ht="16" x14ac:dyDescent="0.2">
      <c r="A3" s="7" t="s">
        <v>69</v>
      </c>
    </row>
    <row r="4" spans="1:15" ht="16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6" x14ac:dyDescent="0.2">
      <c r="A5" s="20"/>
      <c r="B5" s="20"/>
      <c r="C5" s="25" t="s">
        <v>7</v>
      </c>
      <c r="D5" s="20"/>
      <c r="E5" s="25" t="s">
        <v>9</v>
      </c>
      <c r="F5" s="20"/>
      <c r="G5" s="20"/>
      <c r="H5" s="25" t="s">
        <v>10</v>
      </c>
      <c r="I5" s="20"/>
      <c r="J5" s="20"/>
      <c r="K5" s="20" t="s">
        <v>80</v>
      </c>
      <c r="L5" s="15"/>
      <c r="M5" s="15"/>
      <c r="N5" s="15"/>
      <c r="O5" s="15"/>
    </row>
    <row r="6" spans="1:15" ht="16" x14ac:dyDescent="0.2">
      <c r="A6" s="21" t="s">
        <v>2</v>
      </c>
      <c r="B6" s="21" t="s">
        <v>71</v>
      </c>
      <c r="C6" s="22" t="s">
        <v>11</v>
      </c>
      <c r="D6" s="21" t="s">
        <v>12</v>
      </c>
      <c r="E6" s="22" t="s">
        <v>66</v>
      </c>
      <c r="F6" s="21" t="s">
        <v>72</v>
      </c>
      <c r="G6" s="21" t="s">
        <v>4</v>
      </c>
      <c r="H6" s="22" t="s">
        <v>68</v>
      </c>
      <c r="I6" s="21" t="s">
        <v>13</v>
      </c>
      <c r="J6" s="23"/>
      <c r="K6" s="23"/>
      <c r="L6" s="23" t="s">
        <v>70</v>
      </c>
      <c r="M6" s="23"/>
      <c r="N6" s="23"/>
      <c r="O6" s="15"/>
    </row>
    <row r="7" spans="1:15" ht="16" x14ac:dyDescent="0.2">
      <c r="A7" s="15">
        <v>1680</v>
      </c>
      <c r="B7" s="15">
        <v>2</v>
      </c>
      <c r="C7" s="24">
        <v>5</v>
      </c>
      <c r="D7" s="15"/>
      <c r="E7" s="24">
        <v>2</v>
      </c>
      <c r="F7" s="15">
        <v>5</v>
      </c>
      <c r="G7" s="15"/>
      <c r="H7" s="24">
        <v>0.45</v>
      </c>
      <c r="I7" s="15">
        <f>H7*20</f>
        <v>9</v>
      </c>
      <c r="J7" s="15"/>
      <c r="K7" s="15" t="s">
        <v>81</v>
      </c>
      <c r="L7" s="15" t="s">
        <v>102</v>
      </c>
      <c r="M7" s="15"/>
      <c r="N7" s="15"/>
      <c r="O7" s="15"/>
    </row>
    <row r="8" spans="1:15" ht="16" x14ac:dyDescent="0.2">
      <c r="A8" s="15">
        <v>1680</v>
      </c>
      <c r="B8" s="15">
        <v>2</v>
      </c>
      <c r="C8" s="24">
        <v>8</v>
      </c>
      <c r="D8" s="15">
        <v>0</v>
      </c>
      <c r="E8" s="24">
        <v>3</v>
      </c>
      <c r="F8" s="15">
        <v>4</v>
      </c>
      <c r="G8" s="15"/>
      <c r="H8" s="24">
        <v>0.4</v>
      </c>
      <c r="I8" s="15">
        <f t="shared" ref="I8:I51" si="0">H8*20</f>
        <v>8</v>
      </c>
      <c r="J8" s="15"/>
      <c r="K8" s="15" t="s">
        <v>81</v>
      </c>
      <c r="L8" s="15"/>
      <c r="M8" s="15"/>
      <c r="N8" s="15"/>
      <c r="O8" s="15"/>
    </row>
    <row r="9" spans="1:15" ht="16" x14ac:dyDescent="0.2">
      <c r="A9" s="15">
        <v>1680</v>
      </c>
      <c r="B9" s="15">
        <v>2</v>
      </c>
      <c r="C9" s="24">
        <v>8</v>
      </c>
      <c r="D9" s="15"/>
      <c r="E9" s="24">
        <v>3</v>
      </c>
      <c r="F9" s="15">
        <v>4</v>
      </c>
      <c r="G9" s="15"/>
      <c r="H9" s="24">
        <v>0.4</v>
      </c>
      <c r="I9" s="15">
        <f t="shared" si="0"/>
        <v>8</v>
      </c>
      <c r="J9" s="15"/>
      <c r="K9" s="15" t="s">
        <v>81</v>
      </c>
      <c r="L9" s="15"/>
      <c r="M9" s="15"/>
      <c r="N9" s="15"/>
      <c r="O9" s="15"/>
    </row>
    <row r="10" spans="1:15" ht="16" x14ac:dyDescent="0.2">
      <c r="A10" s="15">
        <v>1680</v>
      </c>
      <c r="B10" s="15">
        <v>2</v>
      </c>
      <c r="C10" s="24">
        <v>7</v>
      </c>
      <c r="D10" s="15"/>
      <c r="E10" s="24">
        <v>2</v>
      </c>
      <c r="F10" s="15">
        <v>16</v>
      </c>
      <c r="G10" s="15"/>
      <c r="H10" s="24">
        <v>0.39999999999999997</v>
      </c>
      <c r="I10" s="15">
        <f t="shared" si="0"/>
        <v>7.9999999999999991</v>
      </c>
      <c r="J10" s="15"/>
      <c r="K10" s="15" t="s">
        <v>82</v>
      </c>
      <c r="L10" s="15"/>
      <c r="M10" s="15"/>
      <c r="N10" s="15"/>
      <c r="O10" s="15"/>
    </row>
    <row r="11" spans="1:15" ht="16" x14ac:dyDescent="0.2">
      <c r="A11" s="15">
        <v>1680</v>
      </c>
      <c r="B11" s="15">
        <v>2</v>
      </c>
      <c r="C11" s="24">
        <v>6</v>
      </c>
      <c r="D11" s="15"/>
      <c r="E11" s="24">
        <v>2</v>
      </c>
      <c r="F11" s="15">
        <v>8</v>
      </c>
      <c r="G11" s="15"/>
      <c r="H11" s="24">
        <v>0.39999999999999997</v>
      </c>
      <c r="I11" s="15">
        <f t="shared" si="0"/>
        <v>7.9999999999999991</v>
      </c>
      <c r="J11" s="15"/>
      <c r="K11" s="15" t="s">
        <v>82</v>
      </c>
      <c r="L11" s="15"/>
      <c r="M11" s="15"/>
      <c r="N11" s="15"/>
      <c r="O11" s="15"/>
    </row>
    <row r="12" spans="1:15" ht="16" x14ac:dyDescent="0.2">
      <c r="A12" s="15">
        <v>1680</v>
      </c>
      <c r="B12" s="15">
        <v>2</v>
      </c>
      <c r="C12" s="24">
        <v>6</v>
      </c>
      <c r="D12" s="15"/>
      <c r="E12" s="24">
        <v>2</v>
      </c>
      <c r="F12" s="15">
        <v>8</v>
      </c>
      <c r="G12" s="15"/>
      <c r="H12" s="24">
        <v>0.39999999999999997</v>
      </c>
      <c r="I12" s="15">
        <f t="shared" si="0"/>
        <v>7.9999999999999991</v>
      </c>
      <c r="J12" s="15"/>
      <c r="K12" s="15" t="s">
        <v>82</v>
      </c>
      <c r="L12" s="15"/>
      <c r="M12" s="15"/>
      <c r="N12" s="15"/>
      <c r="O12" s="15"/>
    </row>
    <row r="13" spans="1:15" ht="16" x14ac:dyDescent="0.2">
      <c r="A13" s="15">
        <v>1682</v>
      </c>
      <c r="B13" s="15">
        <v>4</v>
      </c>
      <c r="C13" s="24">
        <v>10</v>
      </c>
      <c r="D13" s="15"/>
      <c r="E13" s="24">
        <v>9</v>
      </c>
      <c r="F13" s="15">
        <v>0</v>
      </c>
      <c r="G13" s="15"/>
      <c r="H13" s="24">
        <v>0.9</v>
      </c>
      <c r="I13" s="15">
        <f t="shared" si="0"/>
        <v>18</v>
      </c>
      <c r="J13" s="15"/>
      <c r="K13" s="15" t="s">
        <v>83</v>
      </c>
      <c r="L13" s="15"/>
      <c r="M13" s="15"/>
      <c r="N13" s="15"/>
      <c r="O13" s="15"/>
    </row>
    <row r="14" spans="1:15" ht="16" x14ac:dyDescent="0.2">
      <c r="A14" s="15">
        <v>1682</v>
      </c>
      <c r="B14" s="15">
        <v>4</v>
      </c>
      <c r="C14" s="24">
        <v>10</v>
      </c>
      <c r="D14" s="15"/>
      <c r="E14" s="24">
        <v>6</v>
      </c>
      <c r="F14" s="15">
        <v>3</v>
      </c>
      <c r="G14" s="15">
        <v>6</v>
      </c>
      <c r="H14" s="24">
        <v>0.61750000000000005</v>
      </c>
      <c r="I14" s="15">
        <f t="shared" si="0"/>
        <v>12.350000000000001</v>
      </c>
      <c r="J14" s="15"/>
      <c r="K14" s="15" t="s">
        <v>83</v>
      </c>
      <c r="L14" s="15"/>
      <c r="M14" s="15"/>
      <c r="N14" s="15"/>
      <c r="O14" s="15"/>
    </row>
    <row r="15" spans="1:15" ht="16" x14ac:dyDescent="0.2">
      <c r="A15" s="15">
        <v>1682</v>
      </c>
      <c r="B15" s="15">
        <v>4</v>
      </c>
      <c r="C15" s="24">
        <v>10</v>
      </c>
      <c r="D15" s="15"/>
      <c r="E15" s="24">
        <v>7</v>
      </c>
      <c r="F15" s="15">
        <v>16</v>
      </c>
      <c r="G15" s="15">
        <v>6</v>
      </c>
      <c r="H15" s="24">
        <v>0.78249999999999997</v>
      </c>
      <c r="I15" s="15">
        <f t="shared" si="0"/>
        <v>15.649999999999999</v>
      </c>
      <c r="J15" s="15"/>
      <c r="K15" s="15" t="s">
        <v>83</v>
      </c>
      <c r="L15" s="15"/>
      <c r="M15" s="15"/>
      <c r="N15" s="15"/>
      <c r="O15" s="15"/>
    </row>
    <row r="16" spans="1:15" ht="16" x14ac:dyDescent="0.2">
      <c r="A16" s="15">
        <v>1682</v>
      </c>
      <c r="B16" s="15">
        <v>4</v>
      </c>
      <c r="C16" s="24">
        <v>8</v>
      </c>
      <c r="D16" s="15"/>
      <c r="E16" s="24">
        <v>4</v>
      </c>
      <c r="F16" s="15">
        <v>3</v>
      </c>
      <c r="G16" s="15">
        <v>6</v>
      </c>
      <c r="H16" s="24">
        <v>0.52187500000000009</v>
      </c>
      <c r="I16" s="15">
        <f t="shared" si="0"/>
        <v>10.437500000000002</v>
      </c>
      <c r="J16" s="15"/>
      <c r="K16" s="15" t="s">
        <v>83</v>
      </c>
      <c r="L16" s="15"/>
      <c r="M16" s="15"/>
      <c r="N16" s="15"/>
      <c r="O16" s="15"/>
    </row>
    <row r="17" spans="1:15" ht="16" x14ac:dyDescent="0.2">
      <c r="A17" s="15">
        <v>1682</v>
      </c>
      <c r="B17" s="15">
        <v>4</v>
      </c>
      <c r="C17" s="24">
        <v>8</v>
      </c>
      <c r="D17" s="15"/>
      <c r="E17" s="24">
        <v>2</v>
      </c>
      <c r="F17" s="15">
        <v>13</v>
      </c>
      <c r="G17" s="15"/>
      <c r="H17" s="24">
        <v>0.33124999999999999</v>
      </c>
      <c r="I17" s="15">
        <f t="shared" si="0"/>
        <v>6.625</v>
      </c>
      <c r="J17" s="15"/>
      <c r="K17" s="15" t="s">
        <v>83</v>
      </c>
      <c r="L17" s="15"/>
      <c r="M17" s="15"/>
      <c r="N17" s="15"/>
      <c r="O17" s="15"/>
    </row>
    <row r="18" spans="1:15" ht="16" x14ac:dyDescent="0.2">
      <c r="A18" s="15">
        <v>1682</v>
      </c>
      <c r="B18" s="15">
        <v>4</v>
      </c>
      <c r="C18" s="24">
        <v>4</v>
      </c>
      <c r="D18" s="15"/>
      <c r="E18" s="24">
        <v>1</v>
      </c>
      <c r="F18" s="15">
        <v>12</v>
      </c>
      <c r="G18" s="15">
        <v>6</v>
      </c>
      <c r="H18" s="24">
        <v>0.40625</v>
      </c>
      <c r="I18" s="15">
        <f t="shared" si="0"/>
        <v>8.125</v>
      </c>
      <c r="J18" s="15"/>
      <c r="K18" s="15" t="s">
        <v>83</v>
      </c>
      <c r="L18" s="15"/>
      <c r="M18" s="15"/>
      <c r="N18" s="15"/>
      <c r="O18" s="15"/>
    </row>
    <row r="19" spans="1:15" ht="16" x14ac:dyDescent="0.2">
      <c r="A19" s="15">
        <v>1682</v>
      </c>
      <c r="B19" s="15">
        <v>1</v>
      </c>
      <c r="C19" s="24">
        <v>6</v>
      </c>
      <c r="D19" s="15"/>
      <c r="E19" s="24">
        <v>2</v>
      </c>
      <c r="F19" s="15">
        <v>8</v>
      </c>
      <c r="G19" s="15"/>
      <c r="H19" s="24">
        <v>0.39999999999999997</v>
      </c>
      <c r="I19" s="15">
        <f t="shared" si="0"/>
        <v>7.9999999999999991</v>
      </c>
      <c r="J19" s="15"/>
      <c r="K19" s="15" t="s">
        <v>84</v>
      </c>
      <c r="L19" s="15"/>
      <c r="M19" s="15"/>
      <c r="N19" s="15"/>
      <c r="O19" s="15"/>
    </row>
    <row r="20" spans="1:15" ht="16" x14ac:dyDescent="0.2">
      <c r="A20" s="15">
        <v>1682</v>
      </c>
      <c r="B20" s="15">
        <v>1</v>
      </c>
      <c r="C20" s="24"/>
      <c r="D20" s="15">
        <v>48</v>
      </c>
      <c r="E20" s="24">
        <v>2</v>
      </c>
      <c r="F20" s="15">
        <v>8</v>
      </c>
      <c r="G20" s="15"/>
      <c r="H20" s="24">
        <v>0.39999999999999997</v>
      </c>
      <c r="I20" s="15">
        <f t="shared" si="0"/>
        <v>7.9999999999999991</v>
      </c>
      <c r="J20" s="15"/>
      <c r="K20" s="15" t="s">
        <v>84</v>
      </c>
      <c r="L20" s="15"/>
      <c r="M20" s="15"/>
      <c r="N20" s="15"/>
      <c r="O20" s="15"/>
    </row>
    <row r="21" spans="1:15" ht="16" x14ac:dyDescent="0.2">
      <c r="A21" s="15">
        <v>1682</v>
      </c>
      <c r="B21" s="15">
        <v>1</v>
      </c>
      <c r="C21" s="24">
        <v>7</v>
      </c>
      <c r="D21" s="15"/>
      <c r="E21" s="24">
        <v>2</v>
      </c>
      <c r="F21" s="15">
        <v>16</v>
      </c>
      <c r="G21" s="15"/>
      <c r="H21" s="24">
        <v>0.39999999999999997</v>
      </c>
      <c r="I21" s="15">
        <f t="shared" si="0"/>
        <v>7.9999999999999991</v>
      </c>
      <c r="J21" s="15"/>
      <c r="K21" s="15" t="s">
        <v>85</v>
      </c>
      <c r="L21" s="15"/>
      <c r="M21" s="15"/>
      <c r="N21" s="15"/>
      <c r="O21" s="15"/>
    </row>
    <row r="22" spans="1:15" ht="16" x14ac:dyDescent="0.2">
      <c r="A22" s="15">
        <v>1682</v>
      </c>
      <c r="B22" s="15">
        <v>1</v>
      </c>
      <c r="C22" s="24">
        <v>7</v>
      </c>
      <c r="D22" s="15"/>
      <c r="E22" s="24">
        <v>2</v>
      </c>
      <c r="F22" s="15">
        <v>16</v>
      </c>
      <c r="G22" s="15"/>
      <c r="H22" s="24">
        <v>0.39999999999999997</v>
      </c>
      <c r="I22" s="15">
        <f t="shared" si="0"/>
        <v>7.9999999999999991</v>
      </c>
      <c r="J22" s="15"/>
      <c r="K22" s="15" t="s">
        <v>85</v>
      </c>
      <c r="L22" s="15"/>
      <c r="M22" s="15"/>
      <c r="N22" s="15"/>
      <c r="O22" s="15"/>
    </row>
    <row r="23" spans="1:15" ht="16" x14ac:dyDescent="0.2">
      <c r="A23" s="15">
        <v>1682</v>
      </c>
      <c r="B23" s="15">
        <v>2</v>
      </c>
      <c r="C23" s="24">
        <v>5</v>
      </c>
      <c r="D23" s="15"/>
      <c r="E23" s="24">
        <v>2</v>
      </c>
      <c r="F23" s="15"/>
      <c r="G23" s="15"/>
      <c r="H23" s="24">
        <v>0.4</v>
      </c>
      <c r="I23" s="15">
        <f t="shared" si="0"/>
        <v>8</v>
      </c>
      <c r="J23" s="15"/>
      <c r="K23" s="15" t="s">
        <v>86</v>
      </c>
      <c r="L23" s="15"/>
      <c r="M23" s="15"/>
      <c r="N23" s="15"/>
      <c r="O23" s="15"/>
    </row>
    <row r="24" spans="1:15" ht="16" x14ac:dyDescent="0.2">
      <c r="A24" s="15">
        <v>1682</v>
      </c>
      <c r="B24" s="15">
        <v>2</v>
      </c>
      <c r="C24" s="24">
        <v>5</v>
      </c>
      <c r="D24" s="15"/>
      <c r="E24" s="24">
        <v>2</v>
      </c>
      <c r="F24" s="15"/>
      <c r="G24" s="15"/>
      <c r="H24" s="24">
        <v>0.4</v>
      </c>
      <c r="I24" s="15">
        <f t="shared" si="0"/>
        <v>8</v>
      </c>
      <c r="J24" s="15"/>
      <c r="K24" s="15" t="s">
        <v>87</v>
      </c>
      <c r="L24" s="15"/>
      <c r="M24" s="15"/>
      <c r="N24" s="15"/>
      <c r="O24" s="15"/>
    </row>
    <row r="25" spans="1:15" ht="16" x14ac:dyDescent="0.2">
      <c r="A25" s="15">
        <v>1682</v>
      </c>
      <c r="B25" s="15">
        <v>10</v>
      </c>
      <c r="C25" s="24">
        <v>8</v>
      </c>
      <c r="D25" s="15"/>
      <c r="E25" s="24">
        <v>3</v>
      </c>
      <c r="F25" s="15">
        <v>4</v>
      </c>
      <c r="G25" s="15"/>
      <c r="H25" s="24">
        <v>0.4</v>
      </c>
      <c r="I25" s="15">
        <f t="shared" si="0"/>
        <v>8</v>
      </c>
      <c r="J25" s="15"/>
      <c r="K25" s="15" t="s">
        <v>88</v>
      </c>
      <c r="L25" s="15"/>
      <c r="M25" s="15"/>
      <c r="N25" s="15"/>
      <c r="O25" s="15"/>
    </row>
    <row r="26" spans="1:15" ht="16" x14ac:dyDescent="0.2">
      <c r="A26" s="15">
        <v>1682</v>
      </c>
      <c r="B26" s="15">
        <v>10</v>
      </c>
      <c r="C26" s="24">
        <v>8</v>
      </c>
      <c r="D26" s="15"/>
      <c r="E26" s="24">
        <v>3</v>
      </c>
      <c r="F26" s="15">
        <v>4</v>
      </c>
      <c r="G26" s="15"/>
      <c r="H26" s="24">
        <v>0.4</v>
      </c>
      <c r="I26" s="15">
        <f t="shared" si="0"/>
        <v>8</v>
      </c>
      <c r="J26" s="15"/>
      <c r="K26" s="15" t="s">
        <v>89</v>
      </c>
      <c r="L26" s="15"/>
      <c r="M26" s="15"/>
      <c r="N26" s="15"/>
      <c r="O26" s="15"/>
    </row>
    <row r="27" spans="1:15" ht="16" x14ac:dyDescent="0.2">
      <c r="A27" s="15">
        <v>1682</v>
      </c>
      <c r="B27" s="15">
        <v>12</v>
      </c>
      <c r="C27" s="24">
        <v>6</v>
      </c>
      <c r="D27" s="15"/>
      <c r="E27" s="24">
        <v>2</v>
      </c>
      <c r="F27" s="15">
        <v>8</v>
      </c>
      <c r="G27" s="15"/>
      <c r="H27" s="24">
        <v>0.39999999999999997</v>
      </c>
      <c r="I27" s="15">
        <f t="shared" si="0"/>
        <v>7.9999999999999991</v>
      </c>
      <c r="J27" s="15"/>
      <c r="K27" s="15" t="s">
        <v>90</v>
      </c>
      <c r="L27" s="15"/>
      <c r="M27" s="15"/>
      <c r="N27" s="15"/>
      <c r="O27" s="15"/>
    </row>
    <row r="28" spans="1:15" ht="16" x14ac:dyDescent="0.2">
      <c r="A28" s="15">
        <v>1682</v>
      </c>
      <c r="B28" s="15">
        <v>12</v>
      </c>
      <c r="C28" s="24">
        <v>6</v>
      </c>
      <c r="D28" s="15"/>
      <c r="E28" s="24">
        <v>2</v>
      </c>
      <c r="F28" s="15">
        <v>8</v>
      </c>
      <c r="G28" s="15"/>
      <c r="H28" s="24">
        <v>0.39999999999999997</v>
      </c>
      <c r="I28" s="15">
        <f t="shared" si="0"/>
        <v>7.9999999999999991</v>
      </c>
      <c r="J28" s="15"/>
      <c r="K28" s="15" t="s">
        <v>90</v>
      </c>
      <c r="L28" s="15"/>
      <c r="M28" s="15"/>
      <c r="N28" s="15"/>
      <c r="O28" s="15"/>
    </row>
    <row r="29" spans="1:15" ht="16" x14ac:dyDescent="0.2">
      <c r="A29" s="15">
        <v>1682</v>
      </c>
      <c r="B29" s="15">
        <v>12</v>
      </c>
      <c r="C29" s="24">
        <v>8</v>
      </c>
      <c r="D29" s="15"/>
      <c r="E29" s="24">
        <v>3</v>
      </c>
      <c r="F29" s="15">
        <v>4</v>
      </c>
      <c r="G29" s="15"/>
      <c r="H29" s="24">
        <v>0.4</v>
      </c>
      <c r="I29" s="15">
        <f t="shared" si="0"/>
        <v>8</v>
      </c>
      <c r="J29" s="15"/>
      <c r="K29" s="15" t="s">
        <v>91</v>
      </c>
      <c r="L29" s="15"/>
      <c r="M29" s="15"/>
      <c r="N29" s="15"/>
      <c r="O29" s="15"/>
    </row>
    <row r="30" spans="1:15" ht="16" x14ac:dyDescent="0.2">
      <c r="A30" s="15">
        <v>1683</v>
      </c>
      <c r="B30" s="15">
        <v>6</v>
      </c>
      <c r="C30" s="24">
        <v>9</v>
      </c>
      <c r="D30" s="15">
        <v>7</v>
      </c>
      <c r="E30" s="24">
        <v>4</v>
      </c>
      <c r="F30" s="15"/>
      <c r="G30" s="15"/>
      <c r="H30" s="24">
        <v>0.4050632911392405</v>
      </c>
      <c r="I30" s="15">
        <f t="shared" si="0"/>
        <v>8.1012658227848107</v>
      </c>
      <c r="J30" s="15"/>
      <c r="K30" s="15" t="s">
        <v>92</v>
      </c>
      <c r="L30" s="15"/>
      <c r="M30" s="15"/>
      <c r="N30" s="15"/>
      <c r="O30" s="15"/>
    </row>
    <row r="31" spans="1:15" ht="16" x14ac:dyDescent="0.2">
      <c r="A31" s="15">
        <v>1683</v>
      </c>
      <c r="B31" s="15">
        <v>6</v>
      </c>
      <c r="C31" s="24">
        <v>8</v>
      </c>
      <c r="D31" s="15"/>
      <c r="E31" s="24">
        <v>3</v>
      </c>
      <c r="F31" s="15">
        <v>4</v>
      </c>
      <c r="G31" s="15"/>
      <c r="H31" s="24">
        <v>0.4</v>
      </c>
      <c r="I31" s="15">
        <f t="shared" si="0"/>
        <v>8</v>
      </c>
      <c r="J31" s="15"/>
      <c r="K31" s="15" t="s">
        <v>92</v>
      </c>
      <c r="L31" s="15"/>
      <c r="M31" s="15"/>
      <c r="N31" s="15"/>
      <c r="O31" s="15"/>
    </row>
    <row r="32" spans="1:15" ht="16" x14ac:dyDescent="0.2">
      <c r="A32" s="15">
        <v>1683</v>
      </c>
      <c r="B32" s="15">
        <v>9</v>
      </c>
      <c r="C32" s="24">
        <v>0.5</v>
      </c>
      <c r="D32" s="15"/>
      <c r="E32" s="24">
        <v>0</v>
      </c>
      <c r="F32" s="15">
        <v>4</v>
      </c>
      <c r="G32" s="15"/>
      <c r="H32" s="24">
        <v>0.4</v>
      </c>
      <c r="I32" s="15">
        <f t="shared" si="0"/>
        <v>8</v>
      </c>
      <c r="J32" s="15"/>
      <c r="K32" s="15" t="s">
        <v>93</v>
      </c>
      <c r="L32" s="15"/>
      <c r="M32" s="15"/>
      <c r="N32" s="15"/>
      <c r="O32" s="15"/>
    </row>
    <row r="33" spans="1:15" ht="16" x14ac:dyDescent="0.2">
      <c r="A33" s="15">
        <v>1683</v>
      </c>
      <c r="B33" s="15">
        <v>11</v>
      </c>
      <c r="C33" s="24">
        <v>0.5</v>
      </c>
      <c r="D33" s="15"/>
      <c r="E33" s="24">
        <v>0</v>
      </c>
      <c r="F33" s="15">
        <v>4</v>
      </c>
      <c r="G33" s="15"/>
      <c r="H33" s="24">
        <v>0.4</v>
      </c>
      <c r="I33" s="15">
        <f t="shared" si="0"/>
        <v>8</v>
      </c>
      <c r="J33" s="15"/>
      <c r="K33" s="15" t="s">
        <v>94</v>
      </c>
      <c r="L33" s="15"/>
      <c r="M33" s="15"/>
      <c r="N33" s="15"/>
      <c r="O33" s="15"/>
    </row>
    <row r="34" spans="1:15" ht="16" x14ac:dyDescent="0.2">
      <c r="A34" s="15">
        <v>1683</v>
      </c>
      <c r="B34" s="15">
        <v>11</v>
      </c>
      <c r="C34" s="24">
        <v>0.5</v>
      </c>
      <c r="D34" s="15"/>
      <c r="E34" s="24">
        <v>0</v>
      </c>
      <c r="F34" s="15">
        <v>4</v>
      </c>
      <c r="G34" s="15"/>
      <c r="H34" s="24">
        <v>0.4</v>
      </c>
      <c r="I34" s="15">
        <f t="shared" si="0"/>
        <v>8</v>
      </c>
      <c r="J34" s="15"/>
      <c r="K34" s="15" t="s">
        <v>94</v>
      </c>
      <c r="L34" s="15"/>
      <c r="M34" s="15"/>
      <c r="N34" s="15"/>
      <c r="O34" s="15"/>
    </row>
    <row r="35" spans="1:15" ht="16" x14ac:dyDescent="0.2">
      <c r="A35" s="15">
        <v>1683</v>
      </c>
      <c r="B35" s="15">
        <v>11</v>
      </c>
      <c r="C35" s="24">
        <v>1</v>
      </c>
      <c r="D35" s="15"/>
      <c r="E35" s="24">
        <v>0</v>
      </c>
      <c r="F35" s="15">
        <v>8</v>
      </c>
      <c r="G35" s="15"/>
      <c r="H35" s="24">
        <v>0.4</v>
      </c>
      <c r="I35" s="15">
        <f t="shared" si="0"/>
        <v>8</v>
      </c>
      <c r="J35" s="15"/>
      <c r="K35" s="15" t="s">
        <v>94</v>
      </c>
      <c r="L35" s="15"/>
      <c r="M35" s="15"/>
      <c r="N35" s="15"/>
      <c r="O35" s="15"/>
    </row>
    <row r="36" spans="1:15" ht="16" x14ac:dyDescent="0.2">
      <c r="A36" s="15">
        <v>1683</v>
      </c>
      <c r="B36" s="15">
        <v>11</v>
      </c>
      <c r="C36" s="24">
        <v>0.5</v>
      </c>
      <c r="D36" s="15"/>
      <c r="E36" s="24">
        <v>0</v>
      </c>
      <c r="F36" s="15">
        <v>4</v>
      </c>
      <c r="G36" s="15"/>
      <c r="H36" s="24">
        <v>0.4</v>
      </c>
      <c r="I36" s="15">
        <f t="shared" si="0"/>
        <v>8</v>
      </c>
      <c r="J36" s="15"/>
      <c r="K36" s="15" t="s">
        <v>94</v>
      </c>
      <c r="L36" s="15"/>
      <c r="M36" s="15"/>
      <c r="N36" s="15"/>
      <c r="O36" s="15"/>
    </row>
    <row r="37" spans="1:15" ht="16" x14ac:dyDescent="0.2">
      <c r="A37" s="15">
        <v>1683</v>
      </c>
      <c r="B37" s="15">
        <v>11</v>
      </c>
      <c r="C37" s="24">
        <v>0.5</v>
      </c>
      <c r="D37" s="15"/>
      <c r="E37" s="24">
        <v>0</v>
      </c>
      <c r="F37" s="15">
        <v>4</v>
      </c>
      <c r="G37" s="15"/>
      <c r="H37" s="24">
        <v>0.4</v>
      </c>
      <c r="I37" s="15">
        <f t="shared" si="0"/>
        <v>8</v>
      </c>
      <c r="J37" s="15"/>
      <c r="K37" s="15" t="s">
        <v>94</v>
      </c>
      <c r="L37" s="15"/>
      <c r="M37" s="15"/>
      <c r="N37" s="15"/>
      <c r="O37" s="15"/>
    </row>
    <row r="38" spans="1:15" ht="16" x14ac:dyDescent="0.2">
      <c r="A38" s="15">
        <v>1683</v>
      </c>
      <c r="B38" s="15">
        <v>11</v>
      </c>
      <c r="C38" s="24">
        <v>0.5</v>
      </c>
      <c r="D38" s="15"/>
      <c r="E38" s="24">
        <v>0</v>
      </c>
      <c r="F38" s="15">
        <v>4</v>
      </c>
      <c r="G38" s="15"/>
      <c r="H38" s="24">
        <v>0.4</v>
      </c>
      <c r="I38" s="15">
        <f t="shared" si="0"/>
        <v>8</v>
      </c>
      <c r="J38" s="15"/>
      <c r="K38" s="15" t="s">
        <v>94</v>
      </c>
      <c r="L38" s="15"/>
      <c r="M38" s="15"/>
      <c r="N38" s="15"/>
      <c r="O38" s="15"/>
    </row>
    <row r="39" spans="1:15" ht="16" x14ac:dyDescent="0.2">
      <c r="A39" s="15">
        <v>1683</v>
      </c>
      <c r="B39" s="15">
        <v>11</v>
      </c>
      <c r="C39" s="24">
        <v>0.5</v>
      </c>
      <c r="D39" s="15"/>
      <c r="E39" s="24">
        <v>0</v>
      </c>
      <c r="F39" s="15">
        <v>4</v>
      </c>
      <c r="G39" s="15"/>
      <c r="H39" s="24">
        <v>0.4</v>
      </c>
      <c r="I39" s="15">
        <f t="shared" si="0"/>
        <v>8</v>
      </c>
      <c r="J39" s="15"/>
      <c r="K39" s="15" t="s">
        <v>94</v>
      </c>
      <c r="L39" s="15"/>
      <c r="M39" s="15"/>
      <c r="N39" s="15"/>
      <c r="O39" s="15"/>
    </row>
    <row r="40" spans="1:15" ht="16" x14ac:dyDescent="0.2">
      <c r="A40" s="15">
        <v>1684</v>
      </c>
      <c r="B40" s="15"/>
      <c r="C40" s="24">
        <v>20</v>
      </c>
      <c r="D40" s="15"/>
      <c r="E40" s="24">
        <v>6</v>
      </c>
      <c r="F40" s="15"/>
      <c r="G40" s="15"/>
      <c r="H40" s="24">
        <v>0.3</v>
      </c>
      <c r="I40" s="15">
        <f t="shared" si="0"/>
        <v>6</v>
      </c>
      <c r="J40" s="15"/>
      <c r="K40" s="15" t="s">
        <v>95</v>
      </c>
      <c r="L40" s="15"/>
      <c r="M40" s="15"/>
      <c r="N40" s="15"/>
      <c r="O40" s="15"/>
    </row>
    <row r="41" spans="1:15" ht="16" x14ac:dyDescent="0.2">
      <c r="A41" s="15">
        <v>1685</v>
      </c>
      <c r="B41" s="15"/>
      <c r="C41" s="24">
        <v>20</v>
      </c>
      <c r="D41" s="15"/>
      <c r="E41" s="24">
        <v>6</v>
      </c>
      <c r="F41" s="15"/>
      <c r="G41" s="15"/>
      <c r="H41" s="24">
        <v>0.3</v>
      </c>
      <c r="I41" s="15">
        <f t="shared" si="0"/>
        <v>6</v>
      </c>
      <c r="J41" s="15"/>
      <c r="K41" s="15" t="s">
        <v>95</v>
      </c>
      <c r="L41" s="15"/>
      <c r="M41" s="15"/>
      <c r="N41" s="15"/>
      <c r="O41" s="15"/>
    </row>
    <row r="42" spans="1:15" ht="16" x14ac:dyDescent="0.2">
      <c r="A42" s="15">
        <v>1686</v>
      </c>
      <c r="B42" s="15">
        <v>1</v>
      </c>
      <c r="C42" s="24"/>
      <c r="D42" s="15">
        <v>12</v>
      </c>
      <c r="E42" s="24"/>
      <c r="F42" s="15">
        <v>12</v>
      </c>
      <c r="G42" s="15"/>
      <c r="H42" s="24">
        <v>0.39999999999999997</v>
      </c>
      <c r="I42" s="15">
        <f t="shared" si="0"/>
        <v>7.9999999999999991</v>
      </c>
      <c r="J42" s="15"/>
      <c r="K42" s="15" t="s">
        <v>96</v>
      </c>
      <c r="L42" s="15"/>
      <c r="M42" s="15"/>
      <c r="N42" s="15"/>
      <c r="O42" s="15"/>
    </row>
    <row r="43" spans="1:15" ht="16" x14ac:dyDescent="0.2">
      <c r="A43" s="15">
        <v>1687</v>
      </c>
      <c r="B43" s="15">
        <v>4</v>
      </c>
      <c r="C43" s="24"/>
      <c r="D43" s="15">
        <v>12</v>
      </c>
      <c r="E43" s="24"/>
      <c r="F43" s="15">
        <v>12</v>
      </c>
      <c r="G43" s="15"/>
      <c r="H43" s="24">
        <v>0.39999999999999997</v>
      </c>
      <c r="I43" s="15">
        <f t="shared" si="0"/>
        <v>7.9999999999999991</v>
      </c>
      <c r="J43" s="15"/>
      <c r="K43" s="15" t="s">
        <v>96</v>
      </c>
      <c r="L43" s="15"/>
      <c r="M43" s="15"/>
      <c r="N43" s="15"/>
      <c r="O43" s="15"/>
    </row>
    <row r="44" spans="1:15" ht="16" x14ac:dyDescent="0.2">
      <c r="A44" s="15">
        <v>1687</v>
      </c>
      <c r="B44" s="15">
        <v>4</v>
      </c>
      <c r="C44" s="24"/>
      <c r="D44" s="15">
        <v>14</v>
      </c>
      <c r="E44" s="24"/>
      <c r="F44" s="15">
        <v>14</v>
      </c>
      <c r="G44" s="15"/>
      <c r="H44" s="24">
        <v>0.39999999999999997</v>
      </c>
      <c r="I44" s="15">
        <f t="shared" si="0"/>
        <v>7.9999999999999991</v>
      </c>
      <c r="J44" s="15"/>
      <c r="K44" s="15" t="s">
        <v>96</v>
      </c>
      <c r="L44" s="15"/>
      <c r="M44" s="15"/>
      <c r="N44" s="15"/>
      <c r="O44" s="15"/>
    </row>
    <row r="45" spans="1:15" ht="16" x14ac:dyDescent="0.2">
      <c r="A45" s="15">
        <v>1687</v>
      </c>
      <c r="B45" s="15">
        <v>9</v>
      </c>
      <c r="C45" s="24"/>
      <c r="D45" s="15">
        <v>18</v>
      </c>
      <c r="E45" s="24"/>
      <c r="F45" s="15">
        <v>10</v>
      </c>
      <c r="G45" s="15"/>
      <c r="H45" s="24">
        <v>0.22222222222222221</v>
      </c>
      <c r="I45" s="15">
        <f t="shared" si="0"/>
        <v>4.4444444444444446</v>
      </c>
      <c r="J45" s="15"/>
      <c r="K45" s="15" t="s">
        <v>96</v>
      </c>
      <c r="L45" s="15"/>
      <c r="M45" s="15"/>
      <c r="N45" s="15"/>
      <c r="O45" s="15"/>
    </row>
    <row r="46" spans="1:15" ht="16" x14ac:dyDescent="0.2">
      <c r="A46" s="15">
        <v>1687</v>
      </c>
      <c r="B46" s="15">
        <v>10</v>
      </c>
      <c r="C46" s="24"/>
      <c r="D46" s="15">
        <v>5</v>
      </c>
      <c r="E46" s="24"/>
      <c r="F46" s="15">
        <v>6</v>
      </c>
      <c r="G46" s="15">
        <v>3</v>
      </c>
      <c r="H46" s="24">
        <v>0.5</v>
      </c>
      <c r="I46" s="15">
        <f t="shared" si="0"/>
        <v>10</v>
      </c>
      <c r="J46" s="15"/>
      <c r="K46" s="15" t="s">
        <v>96</v>
      </c>
      <c r="L46" s="15"/>
      <c r="M46" s="15"/>
      <c r="N46" s="15"/>
      <c r="O46" s="15"/>
    </row>
    <row r="47" spans="1:15" ht="16" x14ac:dyDescent="0.2">
      <c r="A47" s="15">
        <v>1688</v>
      </c>
      <c r="B47" s="15">
        <v>2</v>
      </c>
      <c r="C47" s="24"/>
      <c r="D47" s="15">
        <v>10</v>
      </c>
      <c r="E47" s="24"/>
      <c r="F47" s="15">
        <v>10</v>
      </c>
      <c r="G47" s="15"/>
      <c r="H47" s="24">
        <v>0.4</v>
      </c>
      <c r="I47" s="15">
        <f t="shared" si="0"/>
        <v>8</v>
      </c>
      <c r="J47" s="15"/>
      <c r="K47" s="15" t="s">
        <v>97</v>
      </c>
      <c r="L47" s="15"/>
      <c r="M47" s="15"/>
      <c r="N47" s="15"/>
      <c r="O47" s="15"/>
    </row>
    <row r="48" spans="1:15" ht="16" x14ac:dyDescent="0.2">
      <c r="A48" s="15">
        <v>1690</v>
      </c>
      <c r="B48" s="15">
        <v>12</v>
      </c>
      <c r="C48" s="24">
        <v>1</v>
      </c>
      <c r="D48" s="15"/>
      <c r="E48" s="24"/>
      <c r="F48" s="15">
        <v>8</v>
      </c>
      <c r="G48" s="15"/>
      <c r="H48" s="24">
        <v>0.4</v>
      </c>
      <c r="I48" s="15">
        <f t="shared" si="0"/>
        <v>8</v>
      </c>
      <c r="J48" s="15"/>
      <c r="K48" s="15" t="s">
        <v>98</v>
      </c>
      <c r="L48" s="15"/>
      <c r="M48" s="15"/>
      <c r="N48" s="15"/>
      <c r="O48" s="15"/>
    </row>
    <row r="49" spans="1:15" ht="16" x14ac:dyDescent="0.2">
      <c r="A49" s="15">
        <v>1691</v>
      </c>
      <c r="B49" s="15">
        <v>1</v>
      </c>
      <c r="C49" s="24"/>
      <c r="D49" s="15">
        <v>9</v>
      </c>
      <c r="E49" s="24"/>
      <c r="F49" s="15">
        <v>5</v>
      </c>
      <c r="G49" s="15">
        <v>3</v>
      </c>
      <c r="H49" s="24">
        <v>0.23333333333333334</v>
      </c>
      <c r="I49" s="15">
        <f t="shared" si="0"/>
        <v>4.666666666666667</v>
      </c>
      <c r="J49" s="15"/>
      <c r="K49" s="15" t="s">
        <v>99</v>
      </c>
      <c r="L49" s="15"/>
      <c r="M49" s="15"/>
      <c r="N49" s="15"/>
      <c r="O49" s="15"/>
    </row>
    <row r="50" spans="1:15" ht="16" x14ac:dyDescent="0.2">
      <c r="A50" s="15">
        <v>1691</v>
      </c>
      <c r="B50" s="15">
        <v>9</v>
      </c>
      <c r="C50" s="24">
        <v>10</v>
      </c>
      <c r="D50" s="15"/>
      <c r="E50" s="24"/>
      <c r="F50" s="15">
        <v>15</v>
      </c>
      <c r="G50" s="15"/>
      <c r="H50" s="24">
        <v>7.4999999999999997E-2</v>
      </c>
      <c r="I50" s="15">
        <f t="shared" si="0"/>
        <v>1.5</v>
      </c>
      <c r="J50" s="15"/>
      <c r="K50" s="15" t="s">
        <v>100</v>
      </c>
      <c r="L50" s="15"/>
      <c r="M50" s="15"/>
      <c r="N50" s="15"/>
      <c r="O50" s="15"/>
    </row>
    <row r="51" spans="1:15" ht="16" x14ac:dyDescent="0.2">
      <c r="A51" s="15">
        <v>1691</v>
      </c>
      <c r="B51" s="15">
        <v>12</v>
      </c>
      <c r="C51" s="24"/>
      <c r="D51" s="15">
        <v>7</v>
      </c>
      <c r="E51" s="24"/>
      <c r="F51" s="15">
        <v>7</v>
      </c>
      <c r="G51" s="15"/>
      <c r="H51" s="24">
        <v>0.39999999999999997</v>
      </c>
      <c r="I51" s="15">
        <f t="shared" si="0"/>
        <v>7.9999999999999991</v>
      </c>
      <c r="J51" s="15"/>
      <c r="K51" s="15" t="s">
        <v>101</v>
      </c>
      <c r="L51" s="15"/>
      <c r="M51" s="15"/>
      <c r="N51" s="15"/>
      <c r="O51" s="15"/>
    </row>
    <row r="52" spans="1:15" ht="16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16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16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ht="16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Mass town courts I, 1670-1699</vt:lpstr>
      <vt:lpstr>Mass town courts II, 1645-1702</vt:lpstr>
      <vt:lpstr>Salem Mass 1680-1691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nzm</dc:creator>
  <cp:lastModifiedBy>Peter H Lindert</cp:lastModifiedBy>
  <dcterms:created xsi:type="dcterms:W3CDTF">2019-07-05T12:36:05Z</dcterms:created>
  <dcterms:modified xsi:type="dcterms:W3CDTF">2025-07-27T00:58:34Z</dcterms:modified>
</cp:coreProperties>
</file>